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'doc1'!$2:$2</definedName>
  </definedNames>
  <calcPr fullCalcOnLoad="1"/>
</workbook>
</file>

<file path=xl/sharedStrings.xml><?xml version="1.0" encoding="utf-8"?>
<sst xmlns="http://schemas.openxmlformats.org/spreadsheetml/2006/main" count="4517" uniqueCount="1882">
  <si>
    <t>UP-dotacja Parafia Rzymskokatolicka p.w. św. Jerzego w Wilkanowie-częściowy remont dachu</t>
  </si>
  <si>
    <t>UP-dotacja Parafia Rzymskokatolicka p.w. św. Wawrzyńca w Starym Waliszowie-wykonanie podjazdu dla niepełnostprawnych, renowacja schodów i montaż balustrad</t>
  </si>
  <si>
    <t>16 000,00</t>
  </si>
  <si>
    <t>UP-dotacja WM Plac Wolności 4 - remont dachu</t>
  </si>
  <si>
    <t>UP-dotacja WM Podmiejska 1-remont dachu</t>
  </si>
  <si>
    <t>WT-wydatki bieżące-baszty</t>
  </si>
  <si>
    <t>4 220,00</t>
  </si>
  <si>
    <t>504 524,00</t>
  </si>
  <si>
    <t>300 000,00</t>
  </si>
  <si>
    <t>128 415,00</t>
  </si>
  <si>
    <t>WT-Roboty zabezpieczające-nieruchomość zabudowana budowlą Baszty  Kłodzkiej położona w Bystrzycy Kłodzkiej</t>
  </si>
  <si>
    <t>71 109,00</t>
  </si>
  <si>
    <t>95 980,00</t>
  </si>
  <si>
    <t>UP-gminna ewidencja zabytków</t>
  </si>
  <si>
    <t>UP-przeniesienie malowideł do Ratusza</t>
  </si>
  <si>
    <t>2 980,00</t>
  </si>
  <si>
    <t>240,00</t>
  </si>
  <si>
    <t>WT-uzupełnienie dokumentacji dot.fortyfikacji miejskich o wypis KW dla obiektu</t>
  </si>
  <si>
    <t>258 100,00</t>
  </si>
  <si>
    <t>WT-remont i adaptacja na cele kultury i turystyki bram i baszt stanowiących element średniowiecznego systemu fortyfikacyjnego</t>
  </si>
  <si>
    <t>110 537,00</t>
  </si>
  <si>
    <t>92195</t>
  </si>
  <si>
    <t>89 894,00</t>
  </si>
  <si>
    <t>10 594,00</t>
  </si>
  <si>
    <t>RGŻ-konkurs na najpiękniejsze oświetlenie świąteczne- Zarząd Osiedla Nr 2</t>
  </si>
  <si>
    <t xml:space="preserve">RGŻ-Rada Sołecka Marianówka-realizacja projektu ,,Przystanek Marianówka i Okolice"-w ramach programu Odnowa Wsi Dolnośląskiej </t>
  </si>
  <si>
    <t>WPiS-dofinansowanie wyjazdu Dziecięcego Zespołu Wokalnego PSM na Miedzynarodowy Festiwal Chóralny w Macedonii</t>
  </si>
  <si>
    <t>73 800,00</t>
  </si>
  <si>
    <t>926</t>
  </si>
  <si>
    <t>Kultura fizyczna</t>
  </si>
  <si>
    <t>991 390,00</t>
  </si>
  <si>
    <t>92601</t>
  </si>
  <si>
    <t>Obiekty sportowe</t>
  </si>
  <si>
    <t>610 991,00</t>
  </si>
  <si>
    <t>KF-eksploatacja stadionu</t>
  </si>
  <si>
    <t>39 852,00</t>
  </si>
  <si>
    <t>KF-eksploatacja Orlika</t>
  </si>
  <si>
    <t>26 352,00</t>
  </si>
  <si>
    <t>11 536,00</t>
  </si>
  <si>
    <t>5 382,00</t>
  </si>
  <si>
    <t>6 154,00</t>
  </si>
  <si>
    <t>1 973,00</t>
  </si>
  <si>
    <t>945,00</t>
  </si>
  <si>
    <t>1 028,00</t>
  </si>
  <si>
    <t>KF-wydatki bieżące</t>
  </si>
  <si>
    <t>15 600,00</t>
  </si>
  <si>
    <t>16 999,00</t>
  </si>
  <si>
    <t>KF-obsługa tras biegowych</t>
  </si>
  <si>
    <t>RGŻ-f.sołecki-Stara Łomnica-zakup materiałów do wykonania instalacji elektryczno-hydraulicznej w szatni na boisku sportowym</t>
  </si>
  <si>
    <t>7 499,00</t>
  </si>
  <si>
    <t>RGŻ-f.sołecki-Wilkanów-doposażenie boiska LZS</t>
  </si>
  <si>
    <t>3 620,00</t>
  </si>
  <si>
    <t>36 325,00</t>
  </si>
  <si>
    <t>KF-naprawa uszkodzonego przęsła betonowego ogrodzenia stadionu</t>
  </si>
  <si>
    <t>1 225,00</t>
  </si>
  <si>
    <t>WI-remont nawierzchni boiska przy SP 2 na potrzeby skate park</t>
  </si>
  <si>
    <t>32 000,00</t>
  </si>
  <si>
    <t>10 161,00</t>
  </si>
  <si>
    <t>3 962,00</t>
  </si>
  <si>
    <t>1 750,00</t>
  </si>
  <si>
    <t>2 949,00</t>
  </si>
  <si>
    <t>RGŻ-f.sołecki-Starkówek-utworzenie boiska sportowego (ławki, bramki, koszenie)</t>
  </si>
  <si>
    <t>7 579,00</t>
  </si>
  <si>
    <t>579,00</t>
  </si>
  <si>
    <t>328 066,00</t>
  </si>
  <si>
    <t>KF-remont dużej niecki basenu</t>
  </si>
  <si>
    <t>278 066,00</t>
  </si>
  <si>
    <t>KF-remont trybun na stadionie</t>
  </si>
  <si>
    <t>WI-Skate Park przy SP nr 2</t>
  </si>
  <si>
    <t>134 000,00</t>
  </si>
  <si>
    <t>WI-wyposażenie dla skate park przy SP nr 2</t>
  </si>
  <si>
    <t>92605</t>
  </si>
  <si>
    <t>Zadania w zakresie kultury fizycznej</t>
  </si>
  <si>
    <t>315 099,00</t>
  </si>
  <si>
    <t>243 699,00</t>
  </si>
  <si>
    <t>WT-dot.dla stowarz.zad.k.fiz-BT KROKUS-prowadzenie sekcji piłki ręcznej dla dzieci i młodzieży</t>
  </si>
  <si>
    <t>WT-dot.dla stowarz.zad.k.fiz-Bystrzyckie Stowarzyszenie Tenisa Stołowego-Organizacja zajęć tenisa stołowego na terenie miasta</t>
  </si>
  <si>
    <t>WT-dot.dla stowarz.zad.k.fiz-KS POLONIA-prowadzenie sekcji piłki nożnej</t>
  </si>
  <si>
    <t>WT-dot.dla stowarz.zad.k.fiz-LKS ZAMEK Gorzanów-organizacja zajęć sportowych dla dzieci, młodzieży i osób dorosłych</t>
  </si>
  <si>
    <t>WT-dot.dla stowarz.zad.k.fiz-LZS IGLICZNA Wilkanów-Organizacja zajęć sportowych oraz prowadzenie sekcji piłki nożnej we wsi Wilkanów</t>
  </si>
  <si>
    <t xml:space="preserve">WT-dot.dla stowarz.zad.k.fiz-LZS Łomniczanka-organizacja zajęć sportowych dla dzieci,młodzieży i osób dorosłych </t>
  </si>
  <si>
    <t>WT-dot.dla stowarz.zad.k.fiz-Międzygórze Reaktywacja-Wakacyjna szkoła wspinaczki skałkowej</t>
  </si>
  <si>
    <t xml:space="preserve">WT-dot.dla stowarz.zad.k.fiz-MKS TAEKWON-DO Bystrzyca Kł zs.Ławica-Upowszechnianie kultury fizycznej poprzez szkolenie sportowe dzieci i młodzieży oraz poprzez organizację zawodów sportowych </t>
  </si>
  <si>
    <t>WT-dot.dla stowarz.zad.k.fiz-ULKS SOKÓŁ Nowy Waliszów-organizacja zajęć sportowych dla dzieci i młodzieży</t>
  </si>
  <si>
    <t>WT-dotacja na realizację zadań z zakresu kultury fizycznej i sportu dla organizacji poząrzadowych i stowarzyszeń</t>
  </si>
  <si>
    <t>3 699,00</t>
  </si>
  <si>
    <t>3040</t>
  </si>
  <si>
    <t>Nagrody o charakterze szczególnym niezaliczone do wynagrodzeń</t>
  </si>
  <si>
    <t>KF-imprezy sportowe</t>
  </si>
  <si>
    <t>KF-Mistrzostwa Polski w Biegach Górskich (Międzygórze-Śnieżnik)</t>
  </si>
  <si>
    <t>KF-Maraton Rowerowy MTB</t>
  </si>
  <si>
    <t>KF-zajęcia sportowe</t>
  </si>
  <si>
    <t>KF-projekt Town Hill-Fundusz Lokalny Masywu Śnieżnika w ramach Programu Działaj Lokalnie VII</t>
  </si>
  <si>
    <t>KF-remont szatni na boisku w Starej Łomnicy (materiały)</t>
  </si>
  <si>
    <t>RGŻ-f.sołecki-Lasówka-dofinansowanie projektu ,,Włóczykijki"</t>
  </si>
  <si>
    <t>RGŻ-f.sołecki-Topolice-zakup siatki do gry w siatkówkę</t>
  </si>
  <si>
    <t>KF-dowóz zawodników na zawody</t>
  </si>
  <si>
    <t>92695</t>
  </si>
  <si>
    <t>65 300,00</t>
  </si>
  <si>
    <t>WE-Program nauki pływania</t>
  </si>
  <si>
    <t>49 600,00</t>
  </si>
  <si>
    <t>Razem:</t>
  </si>
  <si>
    <t>Strona 48 z 48</t>
  </si>
  <si>
    <t>Dział</t>
  </si>
  <si>
    <t>Rozdział</t>
  </si>
  <si>
    <t>Paragraf</t>
  </si>
  <si>
    <t>Treść</t>
  </si>
  <si>
    <t>010</t>
  </si>
  <si>
    <t>Rolnictwo i łowiectwo</t>
  </si>
  <si>
    <t>4 187 074,14</t>
  </si>
  <si>
    <t>01008</t>
  </si>
  <si>
    <t>Melioracje wodne</t>
  </si>
  <si>
    <t>4300</t>
  </si>
  <si>
    <t>Zakup usług pozostałych</t>
  </si>
  <si>
    <t>RGŻ-Konserwacja gruntowa i bieżące utrzymanie urządzeń melioracji wodnych szczegółowych-obręb geodezyjny Nowy Waliszów-UMWD</t>
  </si>
  <si>
    <t>30 000,00</t>
  </si>
  <si>
    <t>RGŻ-Konserwacja gruntowa i bieżące utrzymanie urządzeń melioracji wodnych szczegółowych-obręb geodezyjny Nowy Waliszów-wkład własny</t>
  </si>
  <si>
    <t>7 500,00</t>
  </si>
  <si>
    <t>01030</t>
  </si>
  <si>
    <t>Izby rolnicze</t>
  </si>
  <si>
    <t>15 160,00</t>
  </si>
  <si>
    <t>2850</t>
  </si>
  <si>
    <t>Wpłaty gmin na rzecz izb rolniczych w wysokości 2% uzyskanych wpływów z podatku rolnego</t>
  </si>
  <si>
    <t>FN-2% wpływu podatku rolnego</t>
  </si>
  <si>
    <t>01041</t>
  </si>
  <si>
    <t xml:space="preserve">Program rozwoju Obszarów Wiejskich 2007-2013 </t>
  </si>
  <si>
    <t>3 873 490,00</t>
  </si>
  <si>
    <t>4217</t>
  </si>
  <si>
    <t>Zakup materiałów i wyposażenia</t>
  </si>
  <si>
    <t>49 195,00</t>
  </si>
  <si>
    <t xml:space="preserve">WPiRL-Program LEADER-zakup wyposażenia do Świetlicy Wiejskiej w Starej Łomnicy </t>
  </si>
  <si>
    <t>15 000,00</t>
  </si>
  <si>
    <t>WPiRL-Program LEADER-zakup wyposażenia do Świetlicy Wiejskiej w Starej Łomnicy i WOK Gorzanów</t>
  </si>
  <si>
    <t>0,00</t>
  </si>
  <si>
    <t>WPiRL-Program LEADER-zakup wyposażenia do Świetlicy Wiejskiej w Zabłociu i WOK Nowy Waliszów</t>
  </si>
  <si>
    <t>22 295,00</t>
  </si>
  <si>
    <t>WPiRL-Program LEADER-zakup wyposażenia do Wiejskiego Ośrodka Kultury Gorzanów</t>
  </si>
  <si>
    <t>11 900,00</t>
  </si>
  <si>
    <t>4219</t>
  </si>
  <si>
    <t>34 100,00</t>
  </si>
  <si>
    <t>12 000,00</t>
  </si>
  <si>
    <t>17 000,00</t>
  </si>
  <si>
    <t>5 100,00</t>
  </si>
  <si>
    <t>4270</t>
  </si>
  <si>
    <t>Zakup usług remontowych</t>
  </si>
  <si>
    <t>57 810,00</t>
  </si>
  <si>
    <t>39 360,00</t>
  </si>
  <si>
    <t>WPiRL-wykonanie dokumetacji projektowo-kosztorysowej dla zadania pn. ,,Remont Wiejskiego Ośrodka Kultury w Gorzanowie"</t>
  </si>
  <si>
    <t>18 450,00</t>
  </si>
  <si>
    <t>4307</t>
  </si>
  <si>
    <t>13 944,00</t>
  </si>
  <si>
    <t>WPiS-wydanie folderu informacyjnego i utworzenie strony www promującej wieś Międzygórze</t>
  </si>
  <si>
    <t>4309</t>
  </si>
  <si>
    <t>10 596,00</t>
  </si>
  <si>
    <t>40,00</t>
  </si>
  <si>
    <t>10 556,00</t>
  </si>
  <si>
    <t>6050</t>
  </si>
  <si>
    <t>Wydatki inwestycyjne jednostek budżetowych</t>
  </si>
  <si>
    <t>WI-dostawa i montaż lamp ulicznych zasilanych energią słoneczną na terenach wiejskich I etap 155 pkt.</t>
  </si>
  <si>
    <t>6057</t>
  </si>
  <si>
    <t>2 191 995,00</t>
  </si>
  <si>
    <t>GKM-PROW Przebudowa targowiska</t>
  </si>
  <si>
    <t>660 070,00</t>
  </si>
  <si>
    <t>WI-budowa oświetlenia drogowego w Ponikwie-PROW</t>
  </si>
  <si>
    <t>31 925,00</t>
  </si>
  <si>
    <t>WI-Dostawa i montaż lamp ulicznych zasilanych energią słoneczną na terenach wiejskich Gminy Bystrzyca Kłodzka</t>
  </si>
  <si>
    <t>1 500 000,00</t>
  </si>
  <si>
    <t>BeSTia</t>
  </si>
  <si>
    <t>6059</t>
  </si>
  <si>
    <t>1 515 850,00</t>
  </si>
  <si>
    <t>439 930,00</t>
  </si>
  <si>
    <t>21 210,00</t>
  </si>
  <si>
    <t>970 834,00</t>
  </si>
  <si>
    <t>11 000,00</t>
  </si>
  <si>
    <t>1 000,00</t>
  </si>
  <si>
    <t>WI-f.sołecki-Mielnik-dofinansowanie lamp solarowych</t>
  </si>
  <si>
    <t>3 500,00</t>
  </si>
  <si>
    <t>8 000,00</t>
  </si>
  <si>
    <t>WI-f.sołecki-Młoty-dofinansowanie lamp solarowych</t>
  </si>
  <si>
    <t>4 489,00</t>
  </si>
  <si>
    <t>WI-f.sołecki-Nowa Bystrzyca-dofinansowanie lamp solarowych</t>
  </si>
  <si>
    <t>5 431,00</t>
  </si>
  <si>
    <t>WI-f.sołecki-Nowa Łomnica-dofinansowanie lamp solarowych</t>
  </si>
  <si>
    <t>1 037,00</t>
  </si>
  <si>
    <t>9 671,00</t>
  </si>
  <si>
    <t>5 000,00</t>
  </si>
  <si>
    <t>5 898,00</t>
  </si>
  <si>
    <t>2 000,00</t>
  </si>
  <si>
    <t>WI-f.sołecki-Szklarka-doświetlenie wsi Szklarka</t>
  </si>
  <si>
    <t>6 650,00</t>
  </si>
  <si>
    <t>4 000,00</t>
  </si>
  <si>
    <t>4 200,00</t>
  </si>
  <si>
    <t>01095</t>
  </si>
  <si>
    <t>Pozostała działalność</t>
  </si>
  <si>
    <t>260 924,14</t>
  </si>
  <si>
    <t>4010</t>
  </si>
  <si>
    <t>Wynagrodzenia osobowe pracowników</t>
  </si>
  <si>
    <t>2 680,00</t>
  </si>
  <si>
    <t>FN-zl.rz. zwrot akcyzy</t>
  </si>
  <si>
    <t>4110</t>
  </si>
  <si>
    <t>Składki na ubezpieczenia społeczne</t>
  </si>
  <si>
    <t>449,70</t>
  </si>
  <si>
    <t>4120</t>
  </si>
  <si>
    <t>Składki na Fundusz Pracy</t>
  </si>
  <si>
    <t>65,66</t>
  </si>
  <si>
    <t>4210</t>
  </si>
  <si>
    <t>886,22</t>
  </si>
  <si>
    <t>386,22</t>
  </si>
  <si>
    <t>RGŻ-Konkurs "Bezpieczne Gospodarstwo"</t>
  </si>
  <si>
    <t>400,00</t>
  </si>
  <si>
    <t>RGŻ-Obchody 65 lecia Koła Pszczelarzy</t>
  </si>
  <si>
    <t>100,00</t>
  </si>
  <si>
    <t>1 524,78</t>
  </si>
  <si>
    <t>4430</t>
  </si>
  <si>
    <t>Różne opłaty i składki</t>
  </si>
  <si>
    <t>255 317,78</t>
  </si>
  <si>
    <t>020</t>
  </si>
  <si>
    <t>Leśnictwo</t>
  </si>
  <si>
    <t>61 250,00</t>
  </si>
  <si>
    <t>02001</t>
  </si>
  <si>
    <t>Gospodarka leśna</t>
  </si>
  <si>
    <t>33 264,00</t>
  </si>
  <si>
    <t>OPS-b.g-prace w lasach gminnych</t>
  </si>
  <si>
    <t>4040</t>
  </si>
  <si>
    <t>Dodatkowe wynagrodzenie roczne</t>
  </si>
  <si>
    <t>6 120,00</t>
  </si>
  <si>
    <t>5 633,00</t>
  </si>
  <si>
    <t>880,00</t>
  </si>
  <si>
    <t>1 653,00</t>
  </si>
  <si>
    <t>RGŻ-prace w lasach gminnych</t>
  </si>
  <si>
    <t>4280</t>
  </si>
  <si>
    <t>Zakup usług zdrowotnych</t>
  </si>
  <si>
    <t>200,00</t>
  </si>
  <si>
    <t>500,00</t>
  </si>
  <si>
    <t>9 263,00</t>
  </si>
  <si>
    <t>4440</t>
  </si>
  <si>
    <t>Odpisy na zakładowy fundusz świadczeń socjalnych</t>
  </si>
  <si>
    <t>3 000,00</t>
  </si>
  <si>
    <t>600</t>
  </si>
  <si>
    <t>Transport i łączność</t>
  </si>
  <si>
    <t>1 672 344,00</t>
  </si>
  <si>
    <t>60014</t>
  </si>
  <si>
    <t>Drogi publiczne powiatowe</t>
  </si>
  <si>
    <t>191 000,00</t>
  </si>
  <si>
    <t>2710</t>
  </si>
  <si>
    <t>Dotacja celowa na pomoc finansową udzielaną między jednostkami samorządu terytorialnego na dofinansowanie własnych zadań bieżących</t>
  </si>
  <si>
    <t>WE- doskonalenie zawodowe nauczycieli</t>
  </si>
  <si>
    <t>zadanie zlecone</t>
  </si>
  <si>
    <t>WI-dotacja dla Powiatu Kłodzkiego : odbudowa drogi Starkówek-Nowa Łomnica-St.Łomnica</t>
  </si>
  <si>
    <t>165 200,00</t>
  </si>
  <si>
    <t>WI-dotacja dla Powiatu kłodzkiego na remont murów przy ul. Śnieżnej w Międzygórzu</t>
  </si>
  <si>
    <t>WI-dotacja dla Powiatu kłodzkiego-remont ul. Wojska Polskiego w Międzygórzu (pobocze i mury)</t>
  </si>
  <si>
    <t>10 800,00</t>
  </si>
  <si>
    <t>60016</t>
  </si>
  <si>
    <t>Drogi publiczne gminne</t>
  </si>
  <si>
    <t>3020</t>
  </si>
  <si>
    <t>Wydatki osobowe niezaliczone do wynagrodzeń</t>
  </si>
  <si>
    <t>OPS-b.g-organizacja i prowadzenie robót publicznych</t>
  </si>
  <si>
    <t>49 896,00</t>
  </si>
  <si>
    <t>10 900,00</t>
  </si>
  <si>
    <t>8 500,00</t>
  </si>
  <si>
    <t>1 324,00</t>
  </si>
  <si>
    <t>4170</t>
  </si>
  <si>
    <t>Wynagrodzenia bezosobowe</t>
  </si>
  <si>
    <t>GKM-wydatki bieżące</t>
  </si>
  <si>
    <t>28 200,00</t>
  </si>
  <si>
    <t>8 341,00</t>
  </si>
  <si>
    <t>1 400,00</t>
  </si>
  <si>
    <t>RGŻ-f.sołecki-Wilkanów-zakup kręgów na przepusty</t>
  </si>
  <si>
    <t>1 274,00</t>
  </si>
  <si>
    <t>RGŻ-Rada Sołecka Długopole Dolne-zakup materiałów na wykonanie parkingu</t>
  </si>
  <si>
    <t>10 000,00</t>
  </si>
  <si>
    <t>GKM-parking przy ul.Środkowej w Bystrzycy Kł</t>
  </si>
  <si>
    <t>80 000,00</t>
  </si>
  <si>
    <t>GKM-parking za przychodnią zdrowia ul.Sienkiewicza: utwardzenie placu i remont drogi dojazdowej</t>
  </si>
  <si>
    <t>100 000,00</t>
  </si>
  <si>
    <t>GKM-remont drogi przy WSE w Starym Waliszowie</t>
  </si>
  <si>
    <t>20 000,00</t>
  </si>
  <si>
    <t>55 000,00</t>
  </si>
  <si>
    <t>WI-remont części nawierzchni ul.Siennej i Jana Pawła II w Bystrzycy</t>
  </si>
  <si>
    <t>78 200,00</t>
  </si>
  <si>
    <t>GKM-transport kruszyw, praca sprzętu</t>
  </si>
  <si>
    <t>RGŻ-f.sołecki-Stary Waliszów-remont wiat przystankowych</t>
  </si>
  <si>
    <t>4410</t>
  </si>
  <si>
    <t>Podróże służbowe krajowe</t>
  </si>
  <si>
    <t>25 000,00</t>
  </si>
  <si>
    <t>800,00</t>
  </si>
  <si>
    <t>3 300,00</t>
  </si>
  <si>
    <t>250 000,00</t>
  </si>
  <si>
    <t>KF-wymiana okien w budynku na stadionie</t>
  </si>
  <si>
    <t>WI-Remont odcinka ul. St. Sempołowskiej od skrzyżowania z ul. W.Polskiego do skrzyżowania z ul. H. Sienkiewicza w Bystrzycy Kł</t>
  </si>
  <si>
    <t>WI-Remont ul.Słowackiego w Bystrzycy Kłodzkiej-dokumentacja przebudowa drogi</t>
  </si>
  <si>
    <t>60017</t>
  </si>
  <si>
    <t>Drogi wewnetrzne</t>
  </si>
  <si>
    <t>69 000,00</t>
  </si>
  <si>
    <t>GKM-chodnik na Osiedlu Szkolnym w Bystrzycy Kłodzkiej przy bloku nr 12</t>
  </si>
  <si>
    <t>RGŻ-f.sołecki-Szklarka-remont drogi transportu rolnego</t>
  </si>
  <si>
    <t>3 737,00</t>
  </si>
  <si>
    <t>50 000,00</t>
  </si>
  <si>
    <t>60053</t>
  </si>
  <si>
    <t>Infrastruktura telekomunikacyjna</t>
  </si>
  <si>
    <t>RGŻ-f.sołecki-Piotrowice-podłączenie sieci internetowej</t>
  </si>
  <si>
    <t>60078</t>
  </si>
  <si>
    <t>Usuwanie skutków klęsk żywiołowych</t>
  </si>
  <si>
    <t>440 172,00</t>
  </si>
  <si>
    <t>40 172,00</t>
  </si>
  <si>
    <t>GKM-remonty bieżące wspólf. MSWiA</t>
  </si>
  <si>
    <t>400 000,00</t>
  </si>
  <si>
    <t>60095</t>
  </si>
  <si>
    <t>GKM-remont placu targowego (bazar)</t>
  </si>
  <si>
    <t>630</t>
  </si>
  <si>
    <t>Turystyka</t>
  </si>
  <si>
    <t>182 044,00</t>
  </si>
  <si>
    <t>63003</t>
  </si>
  <si>
    <t>Zadania w zakresie upowszechniania turystyki</t>
  </si>
  <si>
    <t>154 644,00</t>
  </si>
  <si>
    <t>2820</t>
  </si>
  <si>
    <t>Dotacja celowa z budżetu na finansowanie lub dofinansowanie zadań zleconych do realizacji stowarzyszeniom</t>
  </si>
  <si>
    <t>WT-Dni Turystyki</t>
  </si>
  <si>
    <t>1 284,00</t>
  </si>
  <si>
    <t>WT-obsługa Baszty Kłodzkiej i zagospodarowanie turystyczne gminy</t>
  </si>
  <si>
    <t>206,00</t>
  </si>
  <si>
    <t>6 910,00</t>
  </si>
  <si>
    <t>6 600,00</t>
  </si>
  <si>
    <t>WT-funcjonowanie Centrum Informacji Turystycznej</t>
  </si>
  <si>
    <t>3 600,00</t>
  </si>
  <si>
    <t>5 510,00</t>
  </si>
  <si>
    <t>9 900,00</t>
  </si>
  <si>
    <t>6 700,00</t>
  </si>
  <si>
    <t>3 200,00</t>
  </si>
  <si>
    <t>92 160,82</t>
  </si>
  <si>
    <t>WT-zagospodarowanie rzeki Nysa Kłodzka-dokumentacja kosztorysowo-projektowa-</t>
  </si>
  <si>
    <t>25 773,18</t>
  </si>
  <si>
    <t>4420</t>
  </si>
  <si>
    <t>Podróże służbowe zagraniczne</t>
  </si>
  <si>
    <t>340,00</t>
  </si>
  <si>
    <t>4427</t>
  </si>
  <si>
    <t>221,00</t>
  </si>
  <si>
    <t>4429</t>
  </si>
  <si>
    <t>39,00</t>
  </si>
  <si>
    <t>1 500,00</t>
  </si>
  <si>
    <t>63095</t>
  </si>
  <si>
    <t>27 400,00</t>
  </si>
  <si>
    <t>2900</t>
  </si>
  <si>
    <t>Wpłaty gmin i powiatów na rzecz innych jednostek samorządu terytorialnego oraz związków gmin lub związków powiatów na dofinansowanie zadań bieżących</t>
  </si>
  <si>
    <t>25 200,00</t>
  </si>
  <si>
    <t>WPiS-Stowarzyszenie Gmin Ziemi Kłodzkiej-składka członkowska-wkład własny do projektu -,,Wspólna promocja Ziemi Kłodzkiej i Gór Orlickich"</t>
  </si>
  <si>
    <t>WT-składka członkowska Związek Gmin Śnieżnickich</t>
  </si>
  <si>
    <t>10 200,00</t>
  </si>
  <si>
    <t>2 200,00</t>
  </si>
  <si>
    <t>WT-Dolnośląska Organizacja Turystyczna</t>
  </si>
  <si>
    <t>700</t>
  </si>
  <si>
    <t>Gospodarka mieszkaniowa</t>
  </si>
  <si>
    <t>5 241 672,00</t>
  </si>
  <si>
    <t>70001</t>
  </si>
  <si>
    <t>Zakłady gospodarki mieszkaniowej</t>
  </si>
  <si>
    <t>1 209 000,00</t>
  </si>
  <si>
    <t>FN-zobowiązania po ZBK-odprawy i DWR</t>
  </si>
  <si>
    <t>4160</t>
  </si>
  <si>
    <t>Pokrycie ujemnego wyniku finansowego i przejętych zobowiązań po likwidowanych i przekształcanych jednostkach zaliczanych do sektora finansów publicznych</t>
  </si>
  <si>
    <t>314 213,00</t>
  </si>
  <si>
    <t>FN-zobowiązania po ZBK-zobowiązania po remontach 2011</t>
  </si>
  <si>
    <t>64 240,00</t>
  </si>
  <si>
    <t>GGG-usługi notarialne</t>
  </si>
  <si>
    <t>GKM-opłaty notarialne-likwidacja ZBK</t>
  </si>
  <si>
    <t>4510</t>
  </si>
  <si>
    <t>Opłaty na rzecz budżetu państwa</t>
  </si>
  <si>
    <t>GGG-opłaty notarialne-likwidacja ZBK</t>
  </si>
  <si>
    <t>70004</t>
  </si>
  <si>
    <t>Różne jednostki obsługi gospodarki mieszkaniowej</t>
  </si>
  <si>
    <t>3 275 000,00</t>
  </si>
  <si>
    <t>273 000,00</t>
  </si>
  <si>
    <t>4260</t>
  </si>
  <si>
    <t>Zakup energii</t>
  </si>
  <si>
    <t>764 000,00</t>
  </si>
  <si>
    <t>800 000,00</t>
  </si>
  <si>
    <t>FN-wpłaty na fundusz remontowy do Wspólnot Mieszkaniowych</t>
  </si>
  <si>
    <t>480 000,00</t>
  </si>
  <si>
    <t>GKM-remont elewacji budynku ZUS</t>
  </si>
  <si>
    <t>70 000,00</t>
  </si>
  <si>
    <t>150 000,00</t>
  </si>
  <si>
    <t>872 000,00</t>
  </si>
  <si>
    <t>GKM-likwidacja suchych toalet</t>
  </si>
  <si>
    <t>GKM-zarządzanie mieszkaniami gminnymi</t>
  </si>
  <si>
    <t>572 000,00</t>
  </si>
  <si>
    <t>4400</t>
  </si>
  <si>
    <t>Opłaty za administrowanie i czynsze za budynki, lokale i pomieszczenia garażowe</t>
  </si>
  <si>
    <t>500 000,00</t>
  </si>
  <si>
    <t>66 000,00</t>
  </si>
  <si>
    <t>70005</t>
  </si>
  <si>
    <t>Gospodarka gruntami i nieruchomościami</t>
  </si>
  <si>
    <t>652 290,00</t>
  </si>
  <si>
    <t>GGG-wydatki bieżące</t>
  </si>
  <si>
    <t>2 500,00</t>
  </si>
  <si>
    <t>52 000,00</t>
  </si>
  <si>
    <t>90 000,00</t>
  </si>
  <si>
    <t>40 000,00</t>
  </si>
  <si>
    <t>140 150,00</t>
  </si>
  <si>
    <t>GGG-niwelacja działki w Bystrzycy Kłodzkiej przewidzianej do sprzedaży obręb Zabłocie miasto</t>
  </si>
  <si>
    <t>5 500,00</t>
  </si>
  <si>
    <t>132 650,00</t>
  </si>
  <si>
    <t>5 050,00</t>
  </si>
  <si>
    <t>4480</t>
  </si>
  <si>
    <t>Podatek od nieruchomości</t>
  </si>
  <si>
    <t>142 745,00</t>
  </si>
  <si>
    <t>SP NR 1- Program Romski :Książka mój przyjaciel"</t>
  </si>
  <si>
    <t xml:space="preserve">Wynagrodzenia bezosobowe </t>
  </si>
  <si>
    <t>WPiS-Album-DniFloriana</t>
  </si>
  <si>
    <t>FN-MGOK- czas wolny</t>
  </si>
  <si>
    <t>FN-MGOK-Impreza Przyjazne Tęczowe Pogranicze</t>
  </si>
  <si>
    <t>FN-MGOK-Imprezy przy WDK</t>
  </si>
  <si>
    <t>UP- opłata skarbowa</t>
  </si>
  <si>
    <t>GGG-podatek od nieruchomości mienie gminy</t>
  </si>
  <si>
    <t>4500</t>
  </si>
  <si>
    <t>Pozostałe podatki na rzecz budżetów jednostek samorządu terytorialnego</t>
  </si>
  <si>
    <t>300,00</t>
  </si>
  <si>
    <t>4520</t>
  </si>
  <si>
    <t>Opłaty na rzecz budżetów jednostek samorządu terytorialnego</t>
  </si>
  <si>
    <t>7 845,00</t>
  </si>
  <si>
    <t>7 800,00</t>
  </si>
  <si>
    <t>GKM-opłata roczna za użytkowanie gruntu-wody opadowe z ul. Rycerskiej</t>
  </si>
  <si>
    <t>45,00</t>
  </si>
  <si>
    <t>4610</t>
  </si>
  <si>
    <t>Koszty postępowania sądowego i prokuratorskiego</t>
  </si>
  <si>
    <t>700,00</t>
  </si>
  <si>
    <t>GGG-dokumentacja projektowa budynku na lokale ul. Strażacka (po BFM)</t>
  </si>
  <si>
    <t>6060</t>
  </si>
  <si>
    <t>Wydatki na zakupy inwestycyjne jednostek budżetowych</t>
  </si>
  <si>
    <t>GGG-nabycie gruntów pod drogę-Kolonia Szychów</t>
  </si>
  <si>
    <t>45 000,00</t>
  </si>
  <si>
    <t>GGG-zakup nieruchomości niezabudowanej -działka o pow. 13,18 m2 położona w Bystrzycy Kłodzkiej na ul. Zamenhofa (prawo pierwokupu)</t>
  </si>
  <si>
    <t>70095</t>
  </si>
  <si>
    <t>105 382,00</t>
  </si>
  <si>
    <t>103 382,00</t>
  </si>
  <si>
    <t>FN-Nowy Dom VII etap-Program na rzecz społeczności romskiej w Polsce</t>
  </si>
  <si>
    <t>GKM-zwrot kaucji mieszkaniowych</t>
  </si>
  <si>
    <t>710</t>
  </si>
  <si>
    <t>Działalność usługowa</t>
  </si>
  <si>
    <t>217 823,00</t>
  </si>
  <si>
    <t>71004</t>
  </si>
  <si>
    <t>Plany zagospodarowania przestrzennego</t>
  </si>
  <si>
    <t>62 823,00</t>
  </si>
  <si>
    <t>UP-komisje uzdrowiskowe i urbanistyczne</t>
  </si>
  <si>
    <t>61 503,00</t>
  </si>
  <si>
    <t>UP-mpzp Długopole Zdr</t>
  </si>
  <si>
    <t>UP-mpzp sterfa Inwest-park</t>
  </si>
  <si>
    <t>6 000,00</t>
  </si>
  <si>
    <t>UP-projekt przebudowy targowiska</t>
  </si>
  <si>
    <t>6 765,00</t>
  </si>
  <si>
    <t>UP-przygotowanie podkładów geodezyjnych</t>
  </si>
  <si>
    <t>UP-wydatki bieżące</t>
  </si>
  <si>
    <t>680,00</t>
  </si>
  <si>
    <t>UP-zmiana Studium Gminy</t>
  </si>
  <si>
    <t>13 058,00</t>
  </si>
  <si>
    <t>4700</t>
  </si>
  <si>
    <t xml:space="preserve">Szkolenia pracowników niebędących członkami korpusu służby cywilnej </t>
  </si>
  <si>
    <t>320,00</t>
  </si>
  <si>
    <t>71035</t>
  </si>
  <si>
    <t>Cmentarze</t>
  </si>
  <si>
    <t>155 000,00</t>
  </si>
  <si>
    <t>134 900,00</t>
  </si>
  <si>
    <t>GKM-utrzymanie i obsługa  cmentarza komunalnego</t>
  </si>
  <si>
    <t>4530</t>
  </si>
  <si>
    <t>Podatek od towarów i usług (VAT).</t>
  </si>
  <si>
    <t>GKM- montaż chłodni w kaplicy cmentarnej</t>
  </si>
  <si>
    <t>750</t>
  </si>
  <si>
    <t>Administracja publiczna</t>
  </si>
  <si>
    <t>5 532 913,00</t>
  </si>
  <si>
    <t>75011</t>
  </si>
  <si>
    <t>Urzędy wojewódzkie</t>
  </si>
  <si>
    <t>147 906,00</t>
  </si>
  <si>
    <t>128 070,00</t>
  </si>
  <si>
    <t>OR-pogotowie kasowe</t>
  </si>
  <si>
    <t>OR-środki czystości</t>
  </si>
  <si>
    <t>OR-materiały biurowe i druki</t>
  </si>
  <si>
    <t>OR-tusze i tonery</t>
  </si>
  <si>
    <t>OR-zakup art..komputerowych i do kserokopiarek</t>
  </si>
  <si>
    <t>OR-zakup drukarek i skanera</t>
  </si>
  <si>
    <t>OR-prenumerata czasopism</t>
  </si>
  <si>
    <t>OR-zakup paliwa</t>
  </si>
  <si>
    <t>OR-artykuły spożywcze</t>
  </si>
  <si>
    <t>OR-zakup materiałów remontowych</t>
  </si>
  <si>
    <t>OR-zakup oleju opałowego do Ratusza</t>
  </si>
  <si>
    <t>OR-inne zakupy</t>
  </si>
  <si>
    <t>OR-wydatki bieżące w tym:</t>
  </si>
  <si>
    <t>OR-wydatki bieżące/energia cieplna i elektryczna/</t>
  </si>
  <si>
    <t>OR-wydatki bieżące/ naprawa dachu, samochodu, przeglądy i naprawy  sprzętu/</t>
  </si>
  <si>
    <t>* druk biuletynu bystrzyckiego</t>
  </si>
  <si>
    <t>* obsługa prawna</t>
  </si>
  <si>
    <t>* opłaty pocztowe</t>
  </si>
  <si>
    <t>* opieka autorska nad programami</t>
  </si>
  <si>
    <t>* usługi komunalne</t>
  </si>
  <si>
    <t>* obsługa bhp</t>
  </si>
  <si>
    <t>* pozostałe usługi/ konserwacje zegara na ratuszu,usługi ogłoszenia prasowe,konserwacja instalacji p-poz i alarmu,monitoring,usługi introligatorskie,organizacja konferencji/</t>
  </si>
  <si>
    <t>OR-prace interwencyjne/ zakup paliwa, i kos spalinowych/</t>
  </si>
  <si>
    <t>OR-Straż Gminna-wydatki bieżące w tym:</t>
  </si>
  <si>
    <t>* zakup paliwa i części do samochodu</t>
  </si>
  <si>
    <t>* środki czystości, materiały biurowe i inne</t>
  </si>
  <si>
    <t>OR-wydatki bieżące/ materiały biurowe,art..spożywcze, książki, telefon,pendrivy/</t>
  </si>
  <si>
    <t>GGG-wydatki bieżące w tym:</t>
  </si>
  <si>
    <t>* wyceny działek,nieruchomosci, wyrysy, aktualizacje operatów , projekt zmian udziałów, inwentaryzacje i inne/</t>
  </si>
  <si>
    <t>SO-wydatki bieżące OSP/ ekwiwalenty za udział w akcjach ratowniczych/</t>
  </si>
  <si>
    <t>SO-wydatki bieżące OSP w tym:</t>
  </si>
  <si>
    <t>* zakup paliwa</t>
  </si>
  <si>
    <t xml:space="preserve">*zakup opału </t>
  </si>
  <si>
    <t>* pozostałe zakupy/ akumulatory,materiały remontowe/</t>
  </si>
  <si>
    <t>SO-wydatki bieżące OSP/ energia elektryczna, woda/</t>
  </si>
  <si>
    <t>SO-wydatki bieżące OSP/ naprawa samochodów/</t>
  </si>
  <si>
    <t>SO-wydatki bieżące OSP/ ubezpieczenia samochodów/</t>
  </si>
  <si>
    <t>OPS-b.g-dopłata do pobytu w DPS 31 osób</t>
  </si>
  <si>
    <t>* urodzenie dziecka</t>
  </si>
  <si>
    <t>* becikowe</t>
  </si>
  <si>
    <t>* opieka nad dzieckiem w trakcie urolopu wychowawczego</t>
  </si>
  <si>
    <t>* samotne wychowywanie dzieci</t>
  </si>
  <si>
    <t>* kształcenie i rehabilitacja dziecka niepełnosprawnego</t>
  </si>
  <si>
    <t>* rozpoczęcie roku szkolnego</t>
  </si>
  <si>
    <t>* podjęcie nauki poza miejscem zamieszkania</t>
  </si>
  <si>
    <t>* zasiłki pielęgnacyjne</t>
  </si>
  <si>
    <t>* świadczenia pielęgnacyjne</t>
  </si>
  <si>
    <t>* fundusz alimentacyjny</t>
  </si>
  <si>
    <t>*składki na ubezpieczenia emerytalno-rentowe</t>
  </si>
  <si>
    <t>* zasiłki rodzinne  731 rodzin</t>
  </si>
  <si>
    <t>* przyznane z powodu bezrobocia</t>
  </si>
  <si>
    <t>* przyznane z powodu długotrwałej choroby</t>
  </si>
  <si>
    <t>* przyznane z powodu niepełnosprawności</t>
  </si>
  <si>
    <t>* inne</t>
  </si>
  <si>
    <t>* zasiłki celowe</t>
  </si>
  <si>
    <t>*  zasiłki dla osób w trudnej sytuacji finansowej chwilowo</t>
  </si>
  <si>
    <t>* dożywianie uczniów w szkołach</t>
  </si>
  <si>
    <t>* zasiłki w zakresie dożywiania - sklepy</t>
  </si>
  <si>
    <t>* posiłki jednodaniowe</t>
  </si>
  <si>
    <t>* sprawienie pogrzebu 2 osoby</t>
  </si>
  <si>
    <t>* pobyt w schronisku</t>
  </si>
  <si>
    <t>* dofinansowanie do posiłków</t>
  </si>
  <si>
    <t>* zasiłki celowe na zakup opału i losowe</t>
  </si>
  <si>
    <t>OPS-dotacja z BP na dofinasowanie zadań własnych -zasiłki stałe dla 100 osób</t>
  </si>
  <si>
    <t>OPS-b.g-wydatki bieżące w tym:</t>
  </si>
  <si>
    <t>* obiady w menażkach</t>
  </si>
  <si>
    <t>* rozwożenie obiadów</t>
  </si>
  <si>
    <t>* usługi opiekuńcze</t>
  </si>
  <si>
    <t>* pozostałe usługi/usługi komunalne,alarmy,utrzymanie strony, obsługa BHP/</t>
  </si>
  <si>
    <t>OPS-fin.z dotacji celowej BP na zadania zlecone/ usługi opiekuńcze dla 5 osób/</t>
  </si>
  <si>
    <t>* posiłki dla osób chorych,starszych,niepełnosprawnych</t>
  </si>
  <si>
    <t>* posiłek w formie zakupów na wsiach</t>
  </si>
  <si>
    <t>* posiłki dla uczniów 272 dzieci</t>
  </si>
  <si>
    <t>OR-fin.z dotacji celowej BP na zadania zlecone</t>
  </si>
  <si>
    <t>18 590,00</t>
  </si>
  <si>
    <t>1 246,00</t>
  </si>
  <si>
    <t>75022</t>
  </si>
  <si>
    <t>Rady gmin (miast i miast na prawach powiatu)</t>
  </si>
  <si>
    <t>3030</t>
  </si>
  <si>
    <t xml:space="preserve">Różne wydatki na rzecz osób fizycznych </t>
  </si>
  <si>
    <t>OR-wydatki bieżące</t>
  </si>
  <si>
    <t>OR-zakup laptopów na potrzeby Radnych</t>
  </si>
  <si>
    <t>940,00</t>
  </si>
  <si>
    <t>4360</t>
  </si>
  <si>
    <t>Opłaty z tytułu zakupu usług telekomunikacyjnych świadczonych w ruchomej publicznej sieci telefonicznej</t>
  </si>
  <si>
    <t>560,00</t>
  </si>
  <si>
    <t>4370</t>
  </si>
  <si>
    <t>Opłata z tytułu zakupu usług telekomunikacyjnych świadczonych w stacjonarnej publicznej sieci telefonicznej.</t>
  </si>
  <si>
    <t>75023</t>
  </si>
  <si>
    <t>Urzędy gmin (miast i miast na prawach powiatu)</t>
  </si>
  <si>
    <t>4 855 206,00</t>
  </si>
  <si>
    <t>3 400,00</t>
  </si>
  <si>
    <t>79 000,00</t>
  </si>
  <si>
    <t>OR-diety dla sołtysów</t>
  </si>
  <si>
    <t>3 031 740,00</t>
  </si>
  <si>
    <t>OR-nagrody jubileuszowe, odprawy emerytalne</t>
  </si>
  <si>
    <t>57 940,00</t>
  </si>
  <si>
    <t>2 973 800,00</t>
  </si>
  <si>
    <t>257 000,00</t>
  </si>
  <si>
    <t>4100</t>
  </si>
  <si>
    <t>Wynagrodzenia agencyjno-prowizyjne</t>
  </si>
  <si>
    <t>25 700,00</t>
  </si>
  <si>
    <t>FN-pobór podatków i opłat-inkasenci</t>
  </si>
  <si>
    <t>493 140,00</t>
  </si>
  <si>
    <t>2 040,00</t>
  </si>
  <si>
    <t>OR-konserwatorzy, kierowcy OSP</t>
  </si>
  <si>
    <t>489 100,00</t>
  </si>
  <si>
    <t>79 406,00</t>
  </si>
  <si>
    <t>306,00</t>
  </si>
  <si>
    <t>79 100,00</t>
  </si>
  <si>
    <t>4140</t>
  </si>
  <si>
    <t>Wpłaty na Państwowy Fundusz Rehabilitacji Osób Niepełnosprawnych</t>
  </si>
  <si>
    <t>22 440,00</t>
  </si>
  <si>
    <t>111 188,00</t>
  </si>
  <si>
    <t>8 988,00</t>
  </si>
  <si>
    <t>OR-audytor</t>
  </si>
  <si>
    <t>48 300,00</t>
  </si>
  <si>
    <t>45 200,00</t>
  </si>
  <si>
    <t>8 700,00</t>
  </si>
  <si>
    <t>124 730,00</t>
  </si>
  <si>
    <t>FN-pobór podatków i opłat niepodatkowych-wydatki bieżące</t>
  </si>
  <si>
    <t>2 520,00</t>
  </si>
  <si>
    <t>112 210,00</t>
  </si>
  <si>
    <t>OR-zakup oprogramowania antywirusowego</t>
  </si>
  <si>
    <t>100 850,00</t>
  </si>
  <si>
    <t>8 130,00</t>
  </si>
  <si>
    <t>1 700,00</t>
  </si>
  <si>
    <t>221 912,00</t>
  </si>
  <si>
    <t>FN-pobór opłaty targowej-ZBK</t>
  </si>
  <si>
    <t>41 000,00</t>
  </si>
  <si>
    <t>25 112,00</t>
  </si>
  <si>
    <t>GKM-inkaso za opłaty cmentarne</t>
  </si>
  <si>
    <t>5 300,00</t>
  </si>
  <si>
    <t>4350</t>
  </si>
  <si>
    <t>Zakup usług dostępu do sieci Internet</t>
  </si>
  <si>
    <t>6 300,00</t>
  </si>
  <si>
    <t>15 150,00</t>
  </si>
  <si>
    <t>4380</t>
  </si>
  <si>
    <t>Zakup usług obejmujacych tłumaczenia</t>
  </si>
  <si>
    <t>22 420,00</t>
  </si>
  <si>
    <t>1 220,00</t>
  </si>
  <si>
    <t>9 210,00</t>
  </si>
  <si>
    <t>85 570,00</t>
  </si>
  <si>
    <t>4 100,00</t>
  </si>
  <si>
    <t>4570</t>
  </si>
  <si>
    <t>Odsetki od nieterminowych wpłat z tytułu pozostałych podatków i opłat</t>
  </si>
  <si>
    <t>FN-opłaty sądowe za wpis do hipotek</t>
  </si>
  <si>
    <t>WI-remont Ratusza w Bystrzycy Kłodzkiej-piwnica, poprawki parter, I piętro</t>
  </si>
  <si>
    <t>106 700,00</t>
  </si>
  <si>
    <t>OR-zakup samochodu osobowego</t>
  </si>
  <si>
    <t>75075</t>
  </si>
  <si>
    <t>Promocja jednostek samorządu terytorialnego</t>
  </si>
  <si>
    <t>212 701,00</t>
  </si>
  <si>
    <t>WPiS-wydatki bieżące</t>
  </si>
  <si>
    <t>4177</t>
  </si>
  <si>
    <t>9 445,00</t>
  </si>
  <si>
    <t>WPiS-Mikroprojekt: Śladami tradycji i poznawania</t>
  </si>
  <si>
    <t>4179</t>
  </si>
  <si>
    <t>1 376,00</t>
  </si>
  <si>
    <t>14 864,00</t>
  </si>
  <si>
    <t>FN-wydatki bieżące</t>
  </si>
  <si>
    <t>8 864,00</t>
  </si>
  <si>
    <t>WPiS-promocja gminy</t>
  </si>
  <si>
    <t>WPiS-Projekt ,,Bez-Granicznie Aktywni w Euroregionie Glacensis"</t>
  </si>
  <si>
    <t>5 048,00</t>
  </si>
  <si>
    <t>48 032,00</t>
  </si>
  <si>
    <t>WPiS-ogłoszenia prasowe, współpraca z mediami</t>
  </si>
  <si>
    <t>WPiS-promocja Gminy w audycji "Studio Wschód"</t>
  </si>
  <si>
    <t>4 920,00</t>
  </si>
  <si>
    <t>WPiS-reklama ,,Międzygórza i Gminy" w Newsweek</t>
  </si>
  <si>
    <t>WPiS-współpraca międzyregionalna i regionalna</t>
  </si>
  <si>
    <t>6 436,00</t>
  </si>
  <si>
    <t>WPiS-wydawnictwa promocyjne gminy</t>
  </si>
  <si>
    <t>18 176,00</t>
  </si>
  <si>
    <t>WPiS-wyjazdy zespołów ludowych</t>
  </si>
  <si>
    <t>59 189,00</t>
  </si>
  <si>
    <t>10 442,00</t>
  </si>
  <si>
    <t>4387</t>
  </si>
  <si>
    <t>9 390,00</t>
  </si>
  <si>
    <t>4389</t>
  </si>
  <si>
    <t>1 660,00</t>
  </si>
  <si>
    <t>883,00</t>
  </si>
  <si>
    <t>504,00</t>
  </si>
  <si>
    <t>379,00</t>
  </si>
  <si>
    <t>157,00</t>
  </si>
  <si>
    <t>89,00</t>
  </si>
  <si>
    <t>68,00</t>
  </si>
  <si>
    <t>74,00</t>
  </si>
  <si>
    <t>4437</t>
  </si>
  <si>
    <t>1 936,00</t>
  </si>
  <si>
    <t>1 717,00</t>
  </si>
  <si>
    <t>219,00</t>
  </si>
  <si>
    <t>4439</t>
  </si>
  <si>
    <t>342,00</t>
  </si>
  <si>
    <t>303,00</t>
  </si>
  <si>
    <t>75095</t>
  </si>
  <si>
    <t>43 600,00</t>
  </si>
  <si>
    <t>2810</t>
  </si>
  <si>
    <t>Dotacja celowa z budżetu na finansowanie lub dofinansowanie zadań zleconych do realizacji fundacjom</t>
  </si>
  <si>
    <t xml:space="preserve">* opał </t>
  </si>
  <si>
    <t>* środki czystości</t>
  </si>
  <si>
    <t xml:space="preserve">* zakup komputerów </t>
  </si>
  <si>
    <t>* zakup materiałów biurowych</t>
  </si>
  <si>
    <t xml:space="preserve">* opał   </t>
  </si>
  <si>
    <t>* opał</t>
  </si>
  <si>
    <t xml:space="preserve">* opał  </t>
  </si>
  <si>
    <t>* energia cieplna</t>
  </si>
  <si>
    <t xml:space="preserve">* energia elektryczna </t>
  </si>
  <si>
    <t>* woda</t>
  </si>
  <si>
    <t xml:space="preserve">* aktualizacja programów </t>
  </si>
  <si>
    <t>* usługi komunalne , kominiarskie</t>
  </si>
  <si>
    <t>* pozostałe usługi</t>
  </si>
  <si>
    <t xml:space="preserve">* monitoring </t>
  </si>
  <si>
    <t xml:space="preserve">* przeglądy </t>
  </si>
  <si>
    <t xml:space="preserve">* wynajem hali sportowej </t>
  </si>
  <si>
    <t xml:space="preserve">* pozostałe usługi </t>
  </si>
  <si>
    <t xml:space="preserve">* pomiary w kotłowni </t>
  </si>
  <si>
    <t xml:space="preserve">* abonament Vulcan </t>
  </si>
  <si>
    <t xml:space="preserve">* usługi kominiarskie </t>
  </si>
  <si>
    <t>GKM- woda- fontanny Międzygórze i Bystrzyca Kł</t>
  </si>
  <si>
    <t>WPiRL-Dotacja dla Fundacji "Kłodzka Wstęga Sudetów"</t>
  </si>
  <si>
    <t>38 600,00</t>
  </si>
  <si>
    <t>WPiS-opłata członkowska Związek Gmin Wiejskich</t>
  </si>
  <si>
    <t>WPiS-SG Ziemi Kłodzkiej-składka członkowska</t>
  </si>
  <si>
    <t>25 100,00</t>
  </si>
  <si>
    <t>WPiS-Stowarzyszenie Gmin Polskich Euroregionu Glacensis-składka członkowska</t>
  </si>
  <si>
    <t>10 500,00</t>
  </si>
  <si>
    <t>751</t>
  </si>
  <si>
    <t>Urzędy naczelnych organów władzy państwowej, kontroli i ochrony prawa oraz sądownictwa</t>
  </si>
  <si>
    <t>3 475,00</t>
  </si>
  <si>
    <t>75101</t>
  </si>
  <si>
    <t>Urzędy naczelnych organów władzy państwowej, kontroli i ochrony prawa</t>
  </si>
  <si>
    <t>2 300,00</t>
  </si>
  <si>
    <t>SO-fin.z dotacji celowej na zadania zlecone-aktualizacja spisów wyborców</t>
  </si>
  <si>
    <t>350,00</t>
  </si>
  <si>
    <t>60,00</t>
  </si>
  <si>
    <t>765,00</t>
  </si>
  <si>
    <t>752</t>
  </si>
  <si>
    <t>Obrona narodowa</t>
  </si>
  <si>
    <t>75212</t>
  </si>
  <si>
    <t>Pozostałe wydatki obronne</t>
  </si>
  <si>
    <t>SO-fin.z dotacji celowej BP na zadania zl-pozostałe wydatki obronne-pozamilitarne przygotowanie obronne</t>
  </si>
  <si>
    <t>754</t>
  </si>
  <si>
    <t>Bezpieczeństwo publiczne i ochrona przeciwpożarowa</t>
  </si>
  <si>
    <t>75404</t>
  </si>
  <si>
    <t>Komendy wojewódzkie Policji</t>
  </si>
  <si>
    <t>3000</t>
  </si>
  <si>
    <t>Wpłaty jednostek na państwowy fundusz celowy</t>
  </si>
  <si>
    <t>SO-zakup paliwa dla Policji</t>
  </si>
  <si>
    <t>75405</t>
  </si>
  <si>
    <t>Komendy powiatowe Policji</t>
  </si>
  <si>
    <t>451,00</t>
  </si>
  <si>
    <t>SO-zakup cyfrowego aparatu fotograficznego</t>
  </si>
  <si>
    <t>75411</t>
  </si>
  <si>
    <t>Komendy powiatowe Państwowej Straży Pożarnej</t>
  </si>
  <si>
    <t>SO-dotacja na zakup sprzętu do ratownictwa</t>
  </si>
  <si>
    <t>75412</t>
  </si>
  <si>
    <t>Ochotnicze straże pożarne</t>
  </si>
  <si>
    <t>243 400,00</t>
  </si>
  <si>
    <t>60 000,00</t>
  </si>
  <si>
    <t>SO-wydatki bieżące OSP</t>
  </si>
  <si>
    <t>RGŻ-f.sołecki-Idzików-zakup sprzętu dla OSP</t>
  </si>
  <si>
    <t>RGŻ-f.sołecki-Wilkanów-zakup kompletu lin dla OSP</t>
  </si>
  <si>
    <t>SO-zakup 12 kompletów mundurów wyjściowych dla członków zarządu gminnego OSP</t>
  </si>
  <si>
    <t>RGŻ-f.sołecki-Pławnica-remont remizy OSP-wymiana okien i tynków</t>
  </si>
  <si>
    <t xml:space="preserve">% </t>
  </si>
  <si>
    <t>FN-MGOK-dotacja-Prezentacja Ludowych Zespołów</t>
  </si>
  <si>
    <t xml:space="preserve">FN-MGOK-dotacja Polsko-Czeski Jarmark Rozmaitości </t>
  </si>
  <si>
    <t>WI-f.sołecki-Pławnica-dofinansowanie lamp solarowych</t>
  </si>
  <si>
    <t>WI-f.sołecki-Ponikwa-dofinansowanie lamp solarowych</t>
  </si>
  <si>
    <t>WI-f.sołecki-Spalona-dofinansowanie lamp solarowych</t>
  </si>
  <si>
    <t>WI-f.sołecki-Starkówek-dofinansowanie lamp solarowych</t>
  </si>
  <si>
    <t>WI-f.sołecki-Stary Waliszów-dofinansowanie lamp solarowych</t>
  </si>
  <si>
    <t>WI-f.sołecki-Wyszki-dofinansowanie lamp solarowych</t>
  </si>
  <si>
    <t>WI-f.sołecki-Zabłocie-dofinansowanie lamp solarowych</t>
  </si>
  <si>
    <t>WI-f.sołecki-Zalesie-dofinansowanie lamp solarowych</t>
  </si>
  <si>
    <t>WT-dot.dla stowarz.zad.k.fiz-ULKS Bystrzyca Kł-Organizowanie zajęć sportowych z zakresu lekkoatletyki, piłki siatkowej, koszykowej, narciarstwa biegowego oraz rekreacji ruchowej</t>
  </si>
  <si>
    <t>SO- wyróżnienie finansowe dla Policji</t>
  </si>
  <si>
    <t>SO-remont stropu OSP Pławnica</t>
  </si>
  <si>
    <t>2 400,00</t>
  </si>
  <si>
    <t>26 000,00</t>
  </si>
  <si>
    <t>75414</t>
  </si>
  <si>
    <t>Obrona cywilna</t>
  </si>
  <si>
    <t>SO-fin.z dotacji celowej BP na zadania zl-obrona cywilna-SO-Inwentaryzacja magazynu OC</t>
  </si>
  <si>
    <t>75416</t>
  </si>
  <si>
    <t>Straż gminna (miejska)</t>
  </si>
  <si>
    <t>6 800,00</t>
  </si>
  <si>
    <t>OPS-Straż Gminna-dozór budynku PKP</t>
  </si>
  <si>
    <t>OR-Straż Gminna-wydatki bieżące</t>
  </si>
  <si>
    <t>10 600,00</t>
  </si>
  <si>
    <t>2 244,00</t>
  </si>
  <si>
    <t>4 150,00</t>
  </si>
  <si>
    <t>3 800,00</t>
  </si>
  <si>
    <t>1 920,00</t>
  </si>
  <si>
    <t>OPS-koszty ekspoatacji budynku PKP (media)</t>
  </si>
  <si>
    <t>850,00</t>
  </si>
  <si>
    <t>1 800,00</t>
  </si>
  <si>
    <t>35,00</t>
  </si>
  <si>
    <t>1 820,00</t>
  </si>
  <si>
    <t>1 094,00</t>
  </si>
  <si>
    <t>4 400,00</t>
  </si>
  <si>
    <t>75421</t>
  </si>
  <si>
    <t>Zarządzanie kryzysowe</t>
  </si>
  <si>
    <t>1 245,00</t>
  </si>
  <si>
    <t>SO-współf.funkcjonowania Lokalnego Systemu Osłony Przeciwpowdziowej-dof.Powiat Kłodzki</t>
  </si>
  <si>
    <t>8 521,00</t>
  </si>
  <si>
    <t>SO-praca koparki-kucie lodu na rzece</t>
  </si>
  <si>
    <t>956,00</t>
  </si>
  <si>
    <t>SO-wykonanie zbiornika na wodę w samochodzie pożarniczym</t>
  </si>
  <si>
    <t>7 565,00</t>
  </si>
  <si>
    <t>255,00</t>
  </si>
  <si>
    <t xml:space="preserve">SO-wydatki bieżące </t>
  </si>
  <si>
    <t>1 008,00</t>
  </si>
  <si>
    <t>75495</t>
  </si>
  <si>
    <t>SO-system informowania SMS</t>
  </si>
  <si>
    <t>757</t>
  </si>
  <si>
    <t>Obsługa długu publicznego</t>
  </si>
  <si>
    <t>2 267 088,00</t>
  </si>
  <si>
    <t>75702</t>
  </si>
  <si>
    <t>Obsługa papierów wartościowych, kredytów i pożyczek jednostek samorządu terytorialnego</t>
  </si>
  <si>
    <t>1 278 049,00</t>
  </si>
  <si>
    <t>8110</t>
  </si>
  <si>
    <t>Odsetki od samorządowych papierów wartościowych lub zaciągniętych przez jednostkę samorządu terytorialnego kredytów i pożyczek</t>
  </si>
  <si>
    <t>FN-odsetki kredyt Bank PEKAO SA z 2010r.</t>
  </si>
  <si>
    <t>630 828,00</t>
  </si>
  <si>
    <t>FN-odsetki kredyt Bank Pocztowy 2008</t>
  </si>
  <si>
    <t>150 132,00</t>
  </si>
  <si>
    <t>FN-odsetki kredyt BGK-1120/06</t>
  </si>
  <si>
    <t>95 400,00</t>
  </si>
  <si>
    <t>FN-odsetki kredyt BGK-9220/02</t>
  </si>
  <si>
    <t>36 036,00</t>
  </si>
  <si>
    <t>FN-odsetki kredyt BGK-9230/03</t>
  </si>
  <si>
    <t>18 208,00</t>
  </si>
  <si>
    <t>FN-odsetki kredyt PKO BP/2005</t>
  </si>
  <si>
    <t>48 007,00</t>
  </si>
  <si>
    <t>FN-odsetki kredyt PKO BP/2009</t>
  </si>
  <si>
    <t>292 663,00</t>
  </si>
  <si>
    <t>FN-odsetki od pożyczki WFOŚiGW-,,Uporządkowanie gospodarki wodno-ściekowej agromeracji Bystrzyca Kłodzka"(aneks nr 1/10 do umowy 08/OW/WB/09)</t>
  </si>
  <si>
    <t>4 575,00</t>
  </si>
  <si>
    <t>FN-odsetki od pożyczki WFOŚiGW-projekt budowlany kanalizacja sanitarna dla Długopola Zdr-umowa 13/OW/WB/09</t>
  </si>
  <si>
    <t>75704</t>
  </si>
  <si>
    <t>Rozliczenia z tytułu poręczeń i gwarancji udzielonych przez Skarb Państwa lub jednostkę samorządu terytorialnego</t>
  </si>
  <si>
    <t>989 039,00</t>
  </si>
  <si>
    <t>8020</t>
  </si>
  <si>
    <t>Wypłaty z tytułu gwarancji i poręczeń</t>
  </si>
  <si>
    <t>FN-odsetki BGK-poręczenie pożyczki ZOZ-umowa 63/UPZO/2005/WR</t>
  </si>
  <si>
    <t>50 700,00</t>
  </si>
  <si>
    <t>FN-odsetki BRE-poręczenie kredyt ZOZ-umowa 06/0002</t>
  </si>
  <si>
    <t>114 832,00</t>
  </si>
  <si>
    <t>FN-odsetki od pożyczki ZWIK z WFOŚiGW-Przebudowa kanalizacji sanitarnej w ul. Leńskiego i 1-go Sierpnia w Bystrzycy Kł-I etap</t>
  </si>
  <si>
    <t>FN-odsetki poręczenie pożyczki ZWiK z WFOŚiGW-przebudowa SUW Gorzanów-St.Łomnica-Szklarka</t>
  </si>
  <si>
    <t>FN-poręczenie BRE/05-kredyt ZOZ</t>
  </si>
  <si>
    <t>600 000,00</t>
  </si>
  <si>
    <t>FN-poręczenie pożyczki ZWIK WFOŚ-Przebudowa układu pompowego SUW Gorzanów-Stara Łomnica -Szklarka</t>
  </si>
  <si>
    <t>32 662,00</t>
  </si>
  <si>
    <t>FN-poręczenie pożyczki ZWIK z WFOŚiGW-Przebudowa kanalizacji sanitarnej w ul. Leńskiego i 1-go Sierpnia w Bystrzycy Kł-I etap</t>
  </si>
  <si>
    <t>181 845,00</t>
  </si>
  <si>
    <t>758</t>
  </si>
  <si>
    <t>Różne rozliczenia</t>
  </si>
  <si>
    <t>75818</t>
  </si>
  <si>
    <t>Rezerwy ogólne i celowe</t>
  </si>
  <si>
    <t>4810</t>
  </si>
  <si>
    <t>Rezerwy</t>
  </si>
  <si>
    <t>FN-rezerwa ogólna</t>
  </si>
  <si>
    <t>FN-rezerwa zarządzanie kryzysowe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</si>
  <si>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</si>
  <si>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</si>
  <si>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</si>
  <si>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</si>
  <si>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</si>
  <si>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</si>
  <si>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>590 466,00</t>
  </si>
  <si>
    <t>WE-dotacja Fundacja Równi choć Różni-prowadzenie Szkoły Podstawowej w Pławnicy</t>
  </si>
  <si>
    <t>147 052,00</t>
  </si>
  <si>
    <t>WE-dotacja-Stowarzyszenie KLEKS-prowadzenie Szkoły Podstawowej w Długopolu Dolnym</t>
  </si>
  <si>
    <t>90 846,00</t>
  </si>
  <si>
    <t>SPRAWOZDANIE OPISOWE Z PLANOWANYCH I WYKONANYCH WYDATKÓW WG KLASYFIKACJI BUDŻETOWEJ NA 30.06.2012 R.</t>
  </si>
  <si>
    <t>WE-dotacja-Stowarzyszenie Stara Łomnica Dzieciom-prowadzenie Szkoły Podstawowej</t>
  </si>
  <si>
    <t>71 379,00</t>
  </si>
  <si>
    <t>WE-dotacja-Towarzystwo Miłośników Gorzanowa-prowadzenie Szkoły Podstawowej w Gorzanowie</t>
  </si>
  <si>
    <t>281 189,00</t>
  </si>
  <si>
    <t>2590</t>
  </si>
  <si>
    <t>Dotacja podmiotowa z budżetu dla publicznej jednostki systemu oświaty prowadzonej przez osobę prawną inną niż jednostka samorządu terytorialnego lub przez osobę fizyczną</t>
  </si>
  <si>
    <t>415 467,00</t>
  </si>
  <si>
    <t>WE-dotacja- Waliszowskiego Stowarzyszenia Edukacyjnego</t>
  </si>
  <si>
    <t>59 882,00</t>
  </si>
  <si>
    <t>SP Długopole Dl.-wydatki bieżące</t>
  </si>
  <si>
    <t>14 132,00</t>
  </si>
  <si>
    <t>SP Nr 1-wydatki bieżące</t>
  </si>
  <si>
    <t>1 050,00</t>
  </si>
  <si>
    <t>SP Nr 2-wydatki bieżące</t>
  </si>
  <si>
    <t>SP Pławnica-wydatki bieżące</t>
  </si>
  <si>
    <t>13 400,00</t>
  </si>
  <si>
    <t>SP St. Łomnica-wydatki bieżące</t>
  </si>
  <si>
    <t>11 400,00</t>
  </si>
  <si>
    <t>SP Wilkanów-wydatki bieżące</t>
  </si>
  <si>
    <t>19 200,00</t>
  </si>
  <si>
    <t>FN-skutek finansowy podwyżek płac w szkołach od 09/2012</t>
  </si>
  <si>
    <t>62 000,00</t>
  </si>
  <si>
    <t>SP Długopole Dl.-nagrody jubileuszowe, odprawy emerytalne-likwidacja szkoły</t>
  </si>
  <si>
    <t>128 892,00</t>
  </si>
  <si>
    <t>204 710,00</t>
  </si>
  <si>
    <t>SP Nr 1-nagrody jubileuszowe, odprawy emerytalne</t>
  </si>
  <si>
    <t>27 985,00</t>
  </si>
  <si>
    <t xml:space="preserve">SP nr 1-Program na rzecz społeczności romskiej </t>
  </si>
  <si>
    <t>146 000,00</t>
  </si>
  <si>
    <t>1 082 200,00</t>
  </si>
  <si>
    <t>SP Pławnica-DWR 2012</t>
  </si>
  <si>
    <t>17 800,00</t>
  </si>
  <si>
    <t>SP Pławnica-nagrody jubileuszowe, odprawy-likwidacja szkoły</t>
  </si>
  <si>
    <t>87 982,00</t>
  </si>
  <si>
    <t>178 250,00</t>
  </si>
  <si>
    <t>SP St.Łomnica-nagrody jubileuszowe, odprawy-likwidacja szkoły</t>
  </si>
  <si>
    <t>113 795,00</t>
  </si>
  <si>
    <t>SP Wilkanów-nagrody jubileuszowe, odprawy-likwidacja szkoły</t>
  </si>
  <si>
    <t>69 432,00</t>
  </si>
  <si>
    <t>SP Wilkanów-reorganizacja</t>
  </si>
  <si>
    <t>15 590,00</t>
  </si>
  <si>
    <t>319 970,00</t>
  </si>
  <si>
    <t>WE-nauczanie indywidualne</t>
  </si>
  <si>
    <t>4 642,00</t>
  </si>
  <si>
    <t>342 545,00</t>
  </si>
  <si>
    <t>SP Długopole Dl.-DWR 2012</t>
  </si>
  <si>
    <t>19 000,00</t>
  </si>
  <si>
    <t>30 200,00</t>
  </si>
  <si>
    <t>7 700,00</t>
  </si>
  <si>
    <t>94 000,00</t>
  </si>
  <si>
    <t>27 800,00</t>
  </si>
  <si>
    <t>23 400,00</t>
  </si>
  <si>
    <t>SP St.Łomnica-DWR 2012</t>
  </si>
  <si>
    <t>SP Wilkanów-DWR 2012</t>
  </si>
  <si>
    <t>27 300,00</t>
  </si>
  <si>
    <t>29 000,00</t>
  </si>
  <si>
    <t>530 395,00</t>
  </si>
  <si>
    <t>37 900,00</t>
  </si>
  <si>
    <t>23 500,00</t>
  </si>
  <si>
    <t>171 200,00</t>
  </si>
  <si>
    <t>36 836,00</t>
  </si>
  <si>
    <t>32 400,00</t>
  </si>
  <si>
    <t>2 370,00</t>
  </si>
  <si>
    <t>55 037,00</t>
  </si>
  <si>
    <t>86 060,00</t>
  </si>
  <si>
    <t>5 990,00</t>
  </si>
  <si>
    <t>3 710,00</t>
  </si>
  <si>
    <t>28 500,00</t>
  </si>
  <si>
    <t>430,00</t>
  </si>
  <si>
    <t>6 030,00</t>
  </si>
  <si>
    <t>5 120,00</t>
  </si>
  <si>
    <t>360,00</t>
  </si>
  <si>
    <t>650,00</t>
  </si>
  <si>
    <t>370,00</t>
  </si>
  <si>
    <t>8 900,00</t>
  </si>
  <si>
    <t>92 053,00</t>
  </si>
  <si>
    <t>FN-zobowiazania likwidowanych szkół</t>
  </si>
  <si>
    <t>368,00</t>
  </si>
  <si>
    <t>6 150,00</t>
  </si>
  <si>
    <t>51 269,00</t>
  </si>
  <si>
    <t>12 900,00</t>
  </si>
  <si>
    <t>4240</t>
  </si>
  <si>
    <t>Zakup pomocy naukowych, dydaktycznych i książek</t>
  </si>
  <si>
    <t>1 200,00</t>
  </si>
  <si>
    <t>2 250,00</t>
  </si>
  <si>
    <t>35 000,00</t>
  </si>
  <si>
    <t>1 650,00</t>
  </si>
  <si>
    <t>2 700,00</t>
  </si>
  <si>
    <t>33 980,00</t>
  </si>
  <si>
    <t>SP Długopole Dl.-renowacja podłogi</t>
  </si>
  <si>
    <t>10 156,00</t>
  </si>
  <si>
    <t>250,00</t>
  </si>
  <si>
    <t>8 174,00</t>
  </si>
  <si>
    <t>9 200,00</t>
  </si>
  <si>
    <t>1 520,00</t>
  </si>
  <si>
    <t>50,00</t>
  </si>
  <si>
    <t>120,00</t>
  </si>
  <si>
    <t>550,00</t>
  </si>
  <si>
    <t>53 884,00</t>
  </si>
  <si>
    <t>1 620,00</t>
  </si>
  <si>
    <t>14 800,00</t>
  </si>
  <si>
    <t>4 674,00</t>
  </si>
  <si>
    <t>740,00</t>
  </si>
  <si>
    <t>2 850,00</t>
  </si>
  <si>
    <t>2 160,00</t>
  </si>
  <si>
    <t>150,00</t>
  </si>
  <si>
    <t>90,00</t>
  </si>
  <si>
    <t>4 890,00</t>
  </si>
  <si>
    <t>620,00</t>
  </si>
  <si>
    <t>1 600,00</t>
  </si>
  <si>
    <t>540,00</t>
  </si>
  <si>
    <t>860,00</t>
  </si>
  <si>
    <t>9 640,00</t>
  </si>
  <si>
    <t>1 275,00</t>
  </si>
  <si>
    <t>4 900,00</t>
  </si>
  <si>
    <t>505,00</t>
  </si>
  <si>
    <t>160,00</t>
  </si>
  <si>
    <t>600,00</t>
  </si>
  <si>
    <t>216 852,00</t>
  </si>
  <si>
    <t>Załącznik Nr 5 do informacji o przebiegu wykonania budżetu za I pólrocze 2012 r.</t>
  </si>
  <si>
    <t>14 600,00</t>
  </si>
  <si>
    <t>9 730,00</t>
  </si>
  <si>
    <t>88 047,00</t>
  </si>
  <si>
    <t>13 595,00</t>
  </si>
  <si>
    <t>7 540,00</t>
  </si>
  <si>
    <t>17 540,00</t>
  </si>
  <si>
    <t>1 992,00</t>
  </si>
  <si>
    <t>900,00</t>
  </si>
  <si>
    <t>1 092,00</t>
  </si>
  <si>
    <t>SP Nr 1-zakup pieca c.o</t>
  </si>
  <si>
    <t>80103</t>
  </si>
  <si>
    <t>Oddziały przedszkolne w szkołach podstawowych</t>
  </si>
  <si>
    <t>388 478,00</t>
  </si>
  <si>
    <t>84 315,00</t>
  </si>
  <si>
    <t>25 763,00</t>
  </si>
  <si>
    <t>21 079,00</t>
  </si>
  <si>
    <t>WE-dotacja-Stowarzyszenie Stara Łomnica Dzieciom-prowadzenie oddziału ,,O''</t>
  </si>
  <si>
    <t>9 368,00</t>
  </si>
  <si>
    <t>WE-dotacja-Towarzystwo Miłośników Gorzanowa-prowadzenie Oddz.Przedszkolnego w Gorzanowie</t>
  </si>
  <si>
    <t>28 105,00</t>
  </si>
  <si>
    <t>9 950,00</t>
  </si>
  <si>
    <t>1 910,00</t>
  </si>
  <si>
    <t>2 120,00</t>
  </si>
  <si>
    <t>3 720,00</t>
  </si>
  <si>
    <t>206 419,00</t>
  </si>
  <si>
    <t>17 630,00</t>
  </si>
  <si>
    <t>24 400,00</t>
  </si>
  <si>
    <t>33 500,00</t>
  </si>
  <si>
    <t>29 580,00</t>
  </si>
  <si>
    <t>28 168,00</t>
  </si>
  <si>
    <t>21 126,00</t>
  </si>
  <si>
    <t>52 015,00</t>
  </si>
  <si>
    <t>21 964,00</t>
  </si>
  <si>
    <t>2 070,00</t>
  </si>
  <si>
    <t>3 010,00</t>
  </si>
  <si>
    <t>2 510,00</t>
  </si>
  <si>
    <t>2 600,00</t>
  </si>
  <si>
    <t>790,00</t>
  </si>
  <si>
    <t>2 394,00</t>
  </si>
  <si>
    <t>4 190,00</t>
  </si>
  <si>
    <t>25 105,00</t>
  </si>
  <si>
    <t>4 460,00</t>
  </si>
  <si>
    <t>210,00</t>
  </si>
  <si>
    <t>5 230,00</t>
  </si>
  <si>
    <t>4 720,00</t>
  </si>
  <si>
    <t>365,00</t>
  </si>
  <si>
    <t>9 100,00</t>
  </si>
  <si>
    <t>710,00</t>
  </si>
  <si>
    <t>830,00</t>
  </si>
  <si>
    <t>750,00</t>
  </si>
  <si>
    <t>1 440,00</t>
  </si>
  <si>
    <t>8 620,00</t>
  </si>
  <si>
    <t>1 900,00</t>
  </si>
  <si>
    <t>2 020,00</t>
  </si>
  <si>
    <t>2 100,00</t>
  </si>
  <si>
    <t>80104</t>
  </si>
  <si>
    <t xml:space="preserve">Przedszkola </t>
  </si>
  <si>
    <t>1 182 687,00</t>
  </si>
  <si>
    <t>2310</t>
  </si>
  <si>
    <t>Dotacje celowe przekazane gminie na zadania bieżące realizowane na podstawie porozumień (umów) między jednostkami samorządu terytorialnego</t>
  </si>
  <si>
    <t>WE-dotacja dla Gminy Polanica Zdr-punkty przedszkolne</t>
  </si>
  <si>
    <t>101 376,00</t>
  </si>
  <si>
    <t>WE-dotacja-Fundacja Edukacji Przedszkolnej-prowadzenie Przedszkola Bystrzaki</t>
  </si>
  <si>
    <t>39 544,00</t>
  </si>
  <si>
    <t>* kruszywo drogowe</t>
  </si>
  <si>
    <t>* rury żelbetowe, piasek,cement do napraw przepustów odwodnienia dróg</t>
  </si>
  <si>
    <t xml:space="preserve">GKM-wydatki bieżące </t>
  </si>
  <si>
    <t>* remonty cząstkowe dróg</t>
  </si>
  <si>
    <t>* wymiana rur betonowych w St.Bystrzycy</t>
  </si>
  <si>
    <t xml:space="preserve">* przewóz materiałów drogowych </t>
  </si>
  <si>
    <t>* praca koparki</t>
  </si>
  <si>
    <t>* znaki drogowe, mapy</t>
  </si>
  <si>
    <t>GKM-wykonanie projektu organizacji ruchu</t>
  </si>
  <si>
    <t>* zabezpieczenie skarpy ul.Floriańska</t>
  </si>
  <si>
    <t>* aktualizacja kosztorysu remont drogi w St.łomnicy</t>
  </si>
  <si>
    <t>GKM-wydatki bieżące/ informacja w prasie o przetargach na lokale/</t>
  </si>
  <si>
    <t>GKM-wydatki bieżące/ dozór fontanny w Długopolu Zdr i Międzygórzu/</t>
  </si>
  <si>
    <t>GKM-wydatki bieżące / ziemia, artykuły gospodarcze/</t>
  </si>
  <si>
    <t>GKM-wydatki bieżące/ koszenie placów, tablica informacyjna/</t>
  </si>
  <si>
    <t>GKM- artykuły elektryczne</t>
  </si>
  <si>
    <t>GKM-wydatki bieżące- energia elektryczna</t>
  </si>
  <si>
    <t>* usunięcie awarii kabla w Długopolu Dln</t>
  </si>
  <si>
    <t>* usunięcie awarii kabla ul.Sienkiewicza Bystrzyca  Kł</t>
  </si>
  <si>
    <t>* usunięcie awarii kabla ul.Zamenhoffa Bystrzyca  Kł</t>
  </si>
  <si>
    <t>* usunięcie awarii kabla na obwodnicy  Bystrzyca  Kł</t>
  </si>
  <si>
    <t>* usunięcie awarii kabla na ul.Swierczewskiego  Bystrzyca  Kł</t>
  </si>
  <si>
    <t>* usunięcie awarii kabla w St.Waliszowie</t>
  </si>
  <si>
    <t>* remont oświetlenia drogowego w Międzygórzu</t>
  </si>
  <si>
    <t>* usunięcie awarii ul.Międzyleśna Bystrzyca Kł.</t>
  </si>
  <si>
    <t>* usługa elektryczna ul.Sanatoryjna Bystrzyca Kł.</t>
  </si>
  <si>
    <t>* przebudowa szafki w Starej Bystrzycy i Parku w Długopolu Zdr</t>
  </si>
  <si>
    <t>GKM-utrzymanie placów zabaw, szaletu</t>
  </si>
  <si>
    <t>GKM-utrzymanie szaletów-woda</t>
  </si>
  <si>
    <t>GKM-utrzymanie szaletów/ scieki, kontrola Sanepid/</t>
  </si>
  <si>
    <t>WE-dotacja-Stowarzyszenie Rozwoju Wsi Wilkanów- zespół wychowania przedszkolnego</t>
  </si>
  <si>
    <t>WE-dotacja-Stowarzyszenie Stara Łomnica Dzieciom-zespół wychowania przedszkolnego</t>
  </si>
  <si>
    <t>19 674,00</t>
  </si>
  <si>
    <t>WE-dotacja-Towarzystwo Miłośników Gorzanowa-zespół wychowania przedszkolnego</t>
  </si>
  <si>
    <t>1 639,00</t>
  </si>
  <si>
    <t>P.Nr 2-wydatki bieżące</t>
  </si>
  <si>
    <t>646 950,00</t>
  </si>
  <si>
    <t>P.Nr 2-nagrody jubileuszowe, przeszeregowania, odprawy</t>
  </si>
  <si>
    <t>4 760,00</t>
  </si>
  <si>
    <t>642 190,00</t>
  </si>
  <si>
    <t>61 086,00</t>
  </si>
  <si>
    <t>107 942,00</t>
  </si>
  <si>
    <t>16 819,00</t>
  </si>
  <si>
    <t>1 320,00</t>
  </si>
  <si>
    <t>83 665,00</t>
  </si>
  <si>
    <t>82 585,00</t>
  </si>
  <si>
    <t>WE- Przedszkole Bystrzaki-wydatki bieżące</t>
  </si>
  <si>
    <t>1 080,00</t>
  </si>
  <si>
    <t>28 157,00</t>
  </si>
  <si>
    <t>12 910,00</t>
  </si>
  <si>
    <t>WE-Przedszkole Bystrzaki-koszty utrzymania</t>
  </si>
  <si>
    <t>15 247,00</t>
  </si>
  <si>
    <t>45 300,00</t>
  </si>
  <si>
    <t>P Nr 2-remont łazienki w gr II</t>
  </si>
  <si>
    <t>P.Nr 2-remont kominów budynek ul. Mickiewicza 12</t>
  </si>
  <si>
    <t>1 073,00</t>
  </si>
  <si>
    <t>23 662,00</t>
  </si>
  <si>
    <t>18 542,00</t>
  </si>
  <si>
    <t>1 300,00</t>
  </si>
  <si>
    <t>2 077,00</t>
  </si>
  <si>
    <t>1 644,00</t>
  </si>
  <si>
    <t>32 627,00</t>
  </si>
  <si>
    <t>80110</t>
  </si>
  <si>
    <t>Gimnazja</t>
  </si>
  <si>
    <t>WE-Starostwo Powiatowe w Kłodzku-dopłata do subwencji oświatowej dla Gimnazjum nr 1 w Bystrzycy Kłodzkiej</t>
  </si>
  <si>
    <t>68 600,00</t>
  </si>
  <si>
    <t>Gimn.Nr 2-wydatki bieżące</t>
  </si>
  <si>
    <t>1 095 456,00</t>
  </si>
  <si>
    <t>Gimn. dla Dor.-wydatki bieżące</t>
  </si>
  <si>
    <t>Gimn.Nr 2-odprawy, nagrody jubileuszowe, przeszeregowania, ekwiwalent za urlop</t>
  </si>
  <si>
    <t>16 968,00</t>
  </si>
  <si>
    <t>97 924,00</t>
  </si>
  <si>
    <t>11 390,00</t>
  </si>
  <si>
    <t>86 534,00</t>
  </si>
  <si>
    <t>22 330,00</t>
  </si>
  <si>
    <t>OR-dozór budowy sali w Wilkanowie</t>
  </si>
  <si>
    <t>3 680,00</t>
  </si>
  <si>
    <t>172 770,00</t>
  </si>
  <si>
    <t>460,00</t>
  </si>
  <si>
    <t>28 000,00</t>
  </si>
  <si>
    <t>Gimn.Nr 2-naprawa tarasu</t>
  </si>
  <si>
    <t>Gimn.Nr 2-odszkodowanie z PZU SA w Kłodzku za zalane pomieszczenia</t>
  </si>
  <si>
    <t>450,00</t>
  </si>
  <si>
    <t>24 200,00</t>
  </si>
  <si>
    <t>7 000,00</t>
  </si>
  <si>
    <t>69 960,00</t>
  </si>
  <si>
    <t>7 960,00</t>
  </si>
  <si>
    <t>366,00</t>
  </si>
  <si>
    <t>WI-adaptacja Gimnazjum Wilkanów w zespół podstawowo-gimnazjalny</t>
  </si>
  <si>
    <t>WI-Budowa hali sportowej wraz z zapleczem socjalnym i infrastrukturą techniczną w Wilkanowie</t>
  </si>
  <si>
    <t>1 644 491,00</t>
  </si>
  <si>
    <t>80113</t>
  </si>
  <si>
    <t>Dowożenie uczniów do szkół</t>
  </si>
  <si>
    <t>611 950,00</t>
  </si>
  <si>
    <t>WE-wydatki bieżące</t>
  </si>
  <si>
    <t>193 500,00</t>
  </si>
  <si>
    <t>WE-nagrody jubileuszowe</t>
  </si>
  <si>
    <t>15 700,00</t>
  </si>
  <si>
    <t>177 800,00</t>
  </si>
  <si>
    <t>12 200,00</t>
  </si>
  <si>
    <t>28 800,00</t>
  </si>
  <si>
    <t>4 600,00</t>
  </si>
  <si>
    <t>180 000,00</t>
  </si>
  <si>
    <t>110 000,00</t>
  </si>
  <si>
    <t>18 600,00</t>
  </si>
  <si>
    <t>5 750,00</t>
  </si>
  <si>
    <t>6 500,00</t>
  </si>
  <si>
    <t>80146</t>
  </si>
  <si>
    <t>Dokształcanie i doskonalenie nauczycieli</t>
  </si>
  <si>
    <t>Gimn. Nr 2-dopłaty do czesnego</t>
  </si>
  <si>
    <t>3 520,00</t>
  </si>
  <si>
    <t>P.Nr 2-dopłaty do czesnego</t>
  </si>
  <si>
    <t>SP Nr 1-dopłaty do czesnego</t>
  </si>
  <si>
    <t>SP Nr 2-dopłaty do czesnego</t>
  </si>
  <si>
    <t>SP St. Łomnica-dopłaty do czesnego</t>
  </si>
  <si>
    <t>1 435,00</t>
  </si>
  <si>
    <t>4 270,00</t>
  </si>
  <si>
    <t>Gimn. dla Dor-delegacje na szkolenia</t>
  </si>
  <si>
    <t>Gimn. Nr 2-delegacje na szkolenia</t>
  </si>
  <si>
    <t>P.Nr 2-delegacje na szkolenia</t>
  </si>
  <si>
    <t>SP Długopole Dl.-delegacje na szkolenia</t>
  </si>
  <si>
    <t>SP Nr 1-delegacje na szkolenia</t>
  </si>
  <si>
    <t>820,00</t>
  </si>
  <si>
    <t>SP Nr 2-delegacje na szkolenia</t>
  </si>
  <si>
    <t>SP Pławnica-delegacje na szkolenia</t>
  </si>
  <si>
    <t>SP St. Łomnica-delegacje na szkolenia</t>
  </si>
  <si>
    <t>SP Wilkanów-delegacje na szkolenia</t>
  </si>
  <si>
    <t>Gimn dla Dor.-szkolenia</t>
  </si>
  <si>
    <t>Gimn. Nr 2-szkolenia</t>
  </si>
  <si>
    <t>P.Nr 2-szkolenia</t>
  </si>
  <si>
    <t>SP Długopole Dl.-szkolenia</t>
  </si>
  <si>
    <t>1 100,00</t>
  </si>
  <si>
    <t>SP Nr 1-szkolenia</t>
  </si>
  <si>
    <t>SP Nr 2-szkolenia</t>
  </si>
  <si>
    <t>SP Pławnica-szkolenia</t>
  </si>
  <si>
    <t>SP St. Łomnica-szkolenia</t>
  </si>
  <si>
    <t>SP Wilkanów-szkolenia</t>
  </si>
  <si>
    <t>WE-doskonalenie zawodowe nauczycieli</t>
  </si>
  <si>
    <t>4 155,00</t>
  </si>
  <si>
    <t>80148</t>
  </si>
  <si>
    <t>Stołówki szkolne i przedszkolne</t>
  </si>
  <si>
    <t>2 061,00</t>
  </si>
  <si>
    <t>191 670,00</t>
  </si>
  <si>
    <t>12 314,00</t>
  </si>
  <si>
    <t>29 958,00</t>
  </si>
  <si>
    <t>4 881,00</t>
  </si>
  <si>
    <t>40 630,00</t>
  </si>
  <si>
    <t>4220</t>
  </si>
  <si>
    <t>Zakup środków żywności</t>
  </si>
  <si>
    <t>105 000,00</t>
  </si>
  <si>
    <t>12 090,00</t>
  </si>
  <si>
    <t>727,00</t>
  </si>
  <si>
    <t>12 458,00</t>
  </si>
  <si>
    <t>523,00</t>
  </si>
  <si>
    <t>1 096,00</t>
  </si>
  <si>
    <t>21 773,00</t>
  </si>
  <si>
    <t>P Nr.2-zakup obieraczki do ziemniaków</t>
  </si>
  <si>
    <t>P Nr.2-zakup wilka gastronomicznego</t>
  </si>
  <si>
    <t>80195</t>
  </si>
  <si>
    <t>10 849,00</t>
  </si>
  <si>
    <t>Gimn. dla Dorosłych- fundusz zdrowotny nauczycieli</t>
  </si>
  <si>
    <t>388,00</t>
  </si>
  <si>
    <t>Gimn. Nr 2- fundusz zdrowotny nauczycieli</t>
  </si>
  <si>
    <t>1 694,00</t>
  </si>
  <si>
    <t>P.Nr 2- fundusz zdrowotny nauczycieli</t>
  </si>
  <si>
    <t>1 122,00</t>
  </si>
  <si>
    <t>SP Długopole Dl.-fundusz zdrowotny nauczycieli</t>
  </si>
  <si>
    <t>780,00</t>
  </si>
  <si>
    <t>SP nr 1-fundusz zdrowotny nauczycieli</t>
  </si>
  <si>
    <t>2 640,00</t>
  </si>
  <si>
    <t>SP Nr 2- fundusz zdrowotny nauczycieli</t>
  </si>
  <si>
    <t>1 962,00</t>
  </si>
  <si>
    <t>SP Pławnica- fundusz zdrowotny nauczycieli</t>
  </si>
  <si>
    <t>776,00</t>
  </si>
  <si>
    <t>SP Stara Łomnica- fundusz zdrowotny nauczycieli</t>
  </si>
  <si>
    <t>502,00</t>
  </si>
  <si>
    <t>SP Wilkanów- fundusz zdrowotny nauczycieli</t>
  </si>
  <si>
    <t>985,00</t>
  </si>
  <si>
    <t>WE-pomoc zdrowotna dla nauczycieli</t>
  </si>
  <si>
    <t>10 928,00</t>
  </si>
  <si>
    <t>304,00</t>
  </si>
  <si>
    <t>911,00</t>
  </si>
  <si>
    <t>910,00</t>
  </si>
  <si>
    <t>WE-fundusz nagród Burmistrza</t>
  </si>
  <si>
    <t>4017</t>
  </si>
  <si>
    <t>5 914,00</t>
  </si>
  <si>
    <t>WE-mikroprojekt ,,Komunikujemy się z czeskimi sąsiadami w języku angielskim"</t>
  </si>
  <si>
    <t>4019</t>
  </si>
  <si>
    <t>1 478,00</t>
  </si>
  <si>
    <t>152,00</t>
  </si>
  <si>
    <t>453,00</t>
  </si>
  <si>
    <t>4117</t>
  </si>
  <si>
    <t>896,00</t>
  </si>
  <si>
    <t>4119</t>
  </si>
  <si>
    <t>226,00</t>
  </si>
  <si>
    <t>225,00</t>
  </si>
  <si>
    <t>25,00</t>
  </si>
  <si>
    <t>4127</t>
  </si>
  <si>
    <t>144,00</t>
  </si>
  <si>
    <t>4129</t>
  </si>
  <si>
    <t>36,00</t>
  </si>
  <si>
    <t>WE-awans zawodowy -wynagrodzenie ekspertów w komisjach egzaminacyjnych</t>
  </si>
  <si>
    <t>P Nr 2-Niech nauka będzie radością-Program na rzecz społeczności romskiej w Polsce</t>
  </si>
  <si>
    <t>P.Nr 2 -Niech nauka będzie radością-wkład własny projekt romski</t>
  </si>
  <si>
    <t>SP Nr 1-konkursy szkolne</t>
  </si>
  <si>
    <t>348,00</t>
  </si>
  <si>
    <t>SP Nr 1-zakup komputerów do pracowni-środki  z Fundacji im. gen.Józefa Bema</t>
  </si>
  <si>
    <t>5 298,00</t>
  </si>
  <si>
    <t>SP Nr 2-konkurs ortograficzny i matematyczny</t>
  </si>
  <si>
    <t>6 470,00</t>
  </si>
  <si>
    <t>1 617,00</t>
  </si>
  <si>
    <t>797,00</t>
  </si>
  <si>
    <t>197,00</t>
  </si>
  <si>
    <t>WE-ogłoszenia prasowe</t>
  </si>
  <si>
    <t>7 024,00</t>
  </si>
  <si>
    <t>23 756,00</t>
  </si>
  <si>
    <t>Gimn.nr 2-EFS POKL "Eugeniusz"</t>
  </si>
  <si>
    <t>22 000,00</t>
  </si>
  <si>
    <t>1 756,00</t>
  </si>
  <si>
    <t>696,00</t>
  </si>
  <si>
    <t>175,00</t>
  </si>
  <si>
    <t>140 000,00</t>
  </si>
  <si>
    <t>Gimn.Nr 2-odpisy na ZFŚS dla nauczycieli emerytów i rencistów</t>
  </si>
  <si>
    <t>1 499,00</t>
  </si>
  <si>
    <t>P.Nr 2-odpisy na ZFŚS dla nauczycieli emerytów i rencistów</t>
  </si>
  <si>
    <t>3 253,00</t>
  </si>
  <si>
    <t>SP Długopole Dl.-odpisy na ZFŚS dla nauczycieli emerytów i rencistów</t>
  </si>
  <si>
    <t>4 634,00</t>
  </si>
  <si>
    <t>SP nr 1-odpisy na ZFŚS dla nauczycieli emerytów i rencistów</t>
  </si>
  <si>
    <t>53 939,00</t>
  </si>
  <si>
    <t>SP nr 2 - odpisy na ZFŚS dla nauczycieli emerytów i rencistów</t>
  </si>
  <si>
    <t>27 184,00</t>
  </si>
  <si>
    <t>SP Pławnica - odpisy na ZFŚS dla nauczycieli emerytów i rencistów</t>
  </si>
  <si>
    <t>4 417,00</t>
  </si>
  <si>
    <t>SP Stara Łomnica - odpisy na ZFŚS dla nauczycieli emerytów i rencistów</t>
  </si>
  <si>
    <t>3 239,00</t>
  </si>
  <si>
    <t>SP Wilkanów - odpisy na ZFŚS dla nauczycieli emerytów i rencistów</t>
  </si>
  <si>
    <t>10 014,00</t>
  </si>
  <si>
    <t>31 821,00</t>
  </si>
  <si>
    <t>6067</t>
  </si>
  <si>
    <t>15 840,00</t>
  </si>
  <si>
    <t>6069</t>
  </si>
  <si>
    <t>3 960,00</t>
  </si>
  <si>
    <t>851</t>
  </si>
  <si>
    <t>Ochrona zdrowia</t>
  </si>
  <si>
    <t>419 020,00</t>
  </si>
  <si>
    <t>85111</t>
  </si>
  <si>
    <t>Szpitale ogólne</t>
  </si>
  <si>
    <t>WE-zakup aparatu rtg do prześwietlania zębów i sprzętu do bloku operacyjnego</t>
  </si>
  <si>
    <t>85149</t>
  </si>
  <si>
    <t>Programy polityki zdrowotnej</t>
  </si>
  <si>
    <t>19 020,00</t>
  </si>
  <si>
    <t>WE-dotacja na rehabilitację kobiet po mastektomii</t>
  </si>
  <si>
    <t>4 020,00</t>
  </si>
  <si>
    <t>WE-Akcja profilaktycznych badań USG w ramach Ogólnopolskiego Programu Profilaktycznych Badań Ultrasonograficznych dla dzieci w wieku 9 miesięcy - 6 lat-projekt realizowany w partnerstwie z Fundacją McDonalda</t>
  </si>
  <si>
    <t>85153</t>
  </si>
  <si>
    <t>Zwalczanie narkomanii</t>
  </si>
  <si>
    <t>13 900,00</t>
  </si>
  <si>
    <t>OPS-Zwiększenie poczucia bezpieczeństwa-Punkt Konsultacyjny Profilaktyki Rozwiązywania Problemów Uzależnień</t>
  </si>
  <si>
    <t>6 400,00</t>
  </si>
  <si>
    <t>OPS-działalność profilaktyczna-Program psychoedukacyjny ,,Substancje psychoaktywne-zagrożenia i przeciwdziałanie" dla młodzieży szkół ponadgimnazjalnych i gimnazjów</t>
  </si>
  <si>
    <t>OPS-Uniemożliwienie inicjacji narkotykowej: Wypoczynek dzieci i młodzieży z rodzin zagrożonych uzależnieniem</t>
  </si>
  <si>
    <t>85154</t>
  </si>
  <si>
    <t>Przeciwdziałanie alkoholizmowi</t>
  </si>
  <si>
    <t>346 100,00</t>
  </si>
  <si>
    <t>2650</t>
  </si>
  <si>
    <t>Dotacja przedmiotowa z budżetu dla samorządowego zakładu budżetowego</t>
  </si>
  <si>
    <t>FN-CIS-dotacja -reintegracja zawodowa</t>
  </si>
  <si>
    <t>OPS-Ujawnianie i pomoc osobom uzależnionym-dotacja BSD-grupy wsparcia</t>
  </si>
  <si>
    <t>Plan po zmianach na 30.06.2012 r.</t>
  </si>
  <si>
    <t>Wykonanie na 30.06.2012 r.</t>
  </si>
  <si>
    <t>Plan na początek roku 01.01.2012 r.</t>
  </si>
  <si>
    <t>WPiRL-wykonanie dokumentacji projektowo-kosztorysowej dla zadania pn. ,,Remont Wiejskiego Ośrodka Kultury w Nowym Waliszowie wraz z zagospodarowaniem parku w Nowym Waliszowie"</t>
  </si>
  <si>
    <t xml:space="preserve">P.Nr 2-remont łazienek w budynku ul. Mickiewicza 10 </t>
  </si>
  <si>
    <t>WE-odpis ZFŚS nauczycieli emerytów i rencistów</t>
  </si>
  <si>
    <t>WI-Rewitalizacja ul.Rycerskiej, Placu Wolności i ul.Kościelnej-budowa i modernizacja drogi(jezdnia+chodnik) )</t>
  </si>
  <si>
    <t xml:space="preserve">WI-Rewitalizacja ul.Rycerskiej, Placu Wolności i ul.Kościelnej-budowa, remont, modernizacja drobnej infrastruktury </t>
  </si>
  <si>
    <t>WI-Rewitalizacja ul.Rycerskiej, Placu Wolności i ul.Kościelnej-budowa i modernizacja drogi(jezdnia+chodnik)</t>
  </si>
  <si>
    <t xml:space="preserve">RGŻ-f.sołecki-Nowy Waliszow-zakup paliwa </t>
  </si>
  <si>
    <t xml:space="preserve">RGŻ-f.sołecki-Stara Łomnica-zakup paliwa i oleju </t>
  </si>
  <si>
    <t>RGŻ-f.sołecki-Zabłocie-zakup artykułów do koszenia</t>
  </si>
  <si>
    <t xml:space="preserve">RGŻ-f.sołecki-Nowa Bystrzyca-zakup kosiarki </t>
  </si>
  <si>
    <t xml:space="preserve">RGŻ-pielęgnacyjna przycinka drzew </t>
  </si>
  <si>
    <t>RGŻ-f.sołecki-Długopole Zdrój-zakup paliwa</t>
  </si>
  <si>
    <t>RGŻ-f.sołecki-Wójtowice-dofinansowanie imprez kulturalnych</t>
  </si>
  <si>
    <t>RGŻ-f.sołecki-Zalesie-dofinansowanie imprez kulturalnych</t>
  </si>
  <si>
    <t xml:space="preserve">RGŻ-f.sołecki-Długopole Zdrój-remont dachu przystanku </t>
  </si>
  <si>
    <t>GKM-remont dojazdu do SP w Pławnicy</t>
  </si>
  <si>
    <t>GKM-koszty eksploatacji lokali komunalnych</t>
  </si>
  <si>
    <t xml:space="preserve">GKM-koszty eksploatacji lokali komunalnych </t>
  </si>
  <si>
    <t>FN-pobór podatków i opłat niepodatkowych-</t>
  </si>
  <si>
    <t>zadania zlecone</t>
  </si>
  <si>
    <t>realizacja OPS</t>
  </si>
  <si>
    <t>realizacja UMiG</t>
  </si>
  <si>
    <t>GKM- polisa ubezpieczeniowa dróg i placów zabaw</t>
  </si>
  <si>
    <t xml:space="preserve">OPS-Ujawnianie i pomoc osobom uzależnionym-dotacja TPD-praca z dziećmi i młodzieżą zaniedbaną wychowawczo. </t>
  </si>
  <si>
    <t>OPS-b.g-Komisja Rozwiązywania Problemów Alkoholowych</t>
  </si>
  <si>
    <t>355,00</t>
  </si>
  <si>
    <t>OPS-b.g-wydatki bieżące</t>
  </si>
  <si>
    <t>49,00</t>
  </si>
  <si>
    <t>2 096,00</t>
  </si>
  <si>
    <t>OPS-Leczenie i rehabilitacja-poradnictwo odwykowe, terapia zbiorowa i indywidualna</t>
  </si>
  <si>
    <t>OPS-Poradnictwo odwykowe, terapia zbiorowa i indywidualna -Punkt konsultacyjny</t>
  </si>
  <si>
    <t>41 722,00</t>
  </si>
  <si>
    <t>FN-CIS-reintegracja zawodowa</t>
  </si>
  <si>
    <t>OPS-Leczenie i rehabilitacja-wypoczynek dzieci z rodzin uzależnionych</t>
  </si>
  <si>
    <t>5 722,00</t>
  </si>
  <si>
    <t>OPS-Profilaktyka i promocja zdrowia-programy profilaktyczne w szkołach</t>
  </si>
  <si>
    <t>378,00</t>
  </si>
  <si>
    <t>OPS-Profilaktyka i promocja zdrowia-szkolenia członków GKRPiA i pracowników socjalnych</t>
  </si>
  <si>
    <t>852</t>
  </si>
  <si>
    <t>Pomoc społeczna</t>
  </si>
  <si>
    <t>85202</t>
  </si>
  <si>
    <t>Domy pomocy społecznej</t>
  </si>
  <si>
    <t>691 000,00</t>
  </si>
  <si>
    <t>58 000,00</t>
  </si>
  <si>
    <t>4330</t>
  </si>
  <si>
    <t>Zakup usług przez jednostki samorządu terytorialnego od innych jednostek samorządu terytorialnego</t>
  </si>
  <si>
    <t>623 000,00</t>
  </si>
  <si>
    <t>85203</t>
  </si>
  <si>
    <t>Ośrodki wsparcia</t>
  </si>
  <si>
    <t>SDŚ-fin.z dotacji celowej BP na zadania zlecone</t>
  </si>
  <si>
    <t>261 743,00</t>
  </si>
  <si>
    <t>OPS-fin.z dotacji celowej BP na zadania zlecone</t>
  </si>
  <si>
    <t>40 633,00</t>
  </si>
  <si>
    <t>6 329,00</t>
  </si>
  <si>
    <t>29 628,00</t>
  </si>
  <si>
    <t>10 210,00</t>
  </si>
  <si>
    <t>85206</t>
  </si>
  <si>
    <t>Wspieranie rodziny</t>
  </si>
  <si>
    <t>OPS-b.g-wspieranie rodziny i piecza zastępcza</t>
  </si>
  <si>
    <t>85212</t>
  </si>
  <si>
    <t>Świadczenia rodzinne, świadczenia z funduszu alimentacyjneego oraz składki na ubezpieczenia emerytalne i rentowe z ubezpieczenia społecznego</t>
  </si>
  <si>
    <t>4 991 000,00</t>
  </si>
  <si>
    <t>3110</t>
  </si>
  <si>
    <t>Świadczenia społeczne</t>
  </si>
  <si>
    <t>4 803 596,00</t>
  </si>
  <si>
    <t>110 089,00</t>
  </si>
  <si>
    <t>9 197,00</t>
  </si>
  <si>
    <t>18 615,00</t>
  </si>
  <si>
    <t>2 899,00</t>
  </si>
  <si>
    <t>11 348,00</t>
  </si>
  <si>
    <t>180,00</t>
  </si>
  <si>
    <t>21 000,00</t>
  </si>
  <si>
    <t>4 376,00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</si>
  <si>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</si>
  <si>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</si>
  <si>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</si>
  <si>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</si>
  <si>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OPS-b.g-składki na ubezpieczenia zdrowotne udział własny- 20%</t>
  </si>
  <si>
    <t xml:space="preserve">OPS-dotacja z BP na dofinasowanie zadań własnych </t>
  </si>
  <si>
    <t>30 600,00</t>
  </si>
  <si>
    <t>85214</t>
  </si>
  <si>
    <t>Zasiłki i pomoc w naturze oraz składki na ubezpieczenia emerytalne i rentowe</t>
  </si>
  <si>
    <t>1 435 000,00</t>
  </si>
  <si>
    <t>1 386 950,64</t>
  </si>
  <si>
    <t>OPS-b.gm-zasiłki</t>
  </si>
  <si>
    <t>701 950,64</t>
  </si>
  <si>
    <t>685 000,00</t>
  </si>
  <si>
    <t>3119</t>
  </si>
  <si>
    <t>48 049,36</t>
  </si>
  <si>
    <t>OPS-b.g-budżet gminy-odprawy emerytalne, nagrody jubileuszowe</t>
  </si>
  <si>
    <t>85215</t>
  </si>
  <si>
    <t>Dodatki mieszkaniowe</t>
  </si>
  <si>
    <t>760 000,00</t>
  </si>
  <si>
    <t>OPS-b.g-dodatki mieszkaniowe</t>
  </si>
  <si>
    <t>85216</t>
  </si>
  <si>
    <t>Zasiłki stałe</t>
  </si>
  <si>
    <t>341 347,00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</si>
  <si>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</si>
  <si>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</si>
  <si>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311,00</t>
  </si>
  <si>
    <t>341 000,00</t>
  </si>
  <si>
    <t>OPS-b.g-zasiłki stałe udział własny-20%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</si>
  <si>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</si>
  <si>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</si>
  <si>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85219</t>
  </si>
  <si>
    <t>Ośrodki pomocy społecznej</t>
  </si>
  <si>
    <t>704 994,00</t>
  </si>
  <si>
    <t>362 997,00</t>
  </si>
  <si>
    <t>74 397,53</t>
  </si>
  <si>
    <t>OPS-,,Aktywizacja społeczna i zawodowa"-projekt finansowany z Europejskiego Funduszu Społ.Kapitał Ludzki</t>
  </si>
  <si>
    <t>3 938,75</t>
  </si>
  <si>
    <t>57 959,00</t>
  </si>
  <si>
    <t>29 345,00</t>
  </si>
  <si>
    <t>28 614,00</t>
  </si>
  <si>
    <t>91 301,00</t>
  </si>
  <si>
    <t>55 205,00</t>
  </si>
  <si>
    <t>36 096,00</t>
  </si>
  <si>
    <t>13 085,88</t>
  </si>
  <si>
    <t>692,79</t>
  </si>
  <si>
    <t>17 118,00</t>
  </si>
  <si>
    <t>8 409,00</t>
  </si>
  <si>
    <t>8 709,00</t>
  </si>
  <si>
    <t>1 555,17</t>
  </si>
  <si>
    <t>82,33</t>
  </si>
  <si>
    <t>13 494,57</t>
  </si>
  <si>
    <t>714,43</t>
  </si>
  <si>
    <t>13 469,00</t>
  </si>
  <si>
    <t>284 916,00</t>
  </si>
  <si>
    <t>15 084,00</t>
  </si>
  <si>
    <t>1 130,00</t>
  </si>
  <si>
    <t>4417</t>
  </si>
  <si>
    <t>1 521,86</t>
  </si>
  <si>
    <t>4419</t>
  </si>
  <si>
    <t>80,28</t>
  </si>
  <si>
    <t>20 967,00</t>
  </si>
  <si>
    <t>10 483,00</t>
  </si>
  <si>
    <t>10 484,00</t>
  </si>
  <si>
    <t>85228</t>
  </si>
  <si>
    <t>Usługi opiekuńcze i specjalistyczne usługi opiekuńcze</t>
  </si>
  <si>
    <t>425 969,00</t>
  </si>
  <si>
    <t>117 817,00</t>
  </si>
  <si>
    <t>4 435,00</t>
  </si>
  <si>
    <t>9 699,00</t>
  </si>
  <si>
    <t>8 917,00</t>
  </si>
  <si>
    <t>782,00</t>
  </si>
  <si>
    <t>20 936,00</t>
  </si>
  <si>
    <t>18 479,00</t>
  </si>
  <si>
    <t>2 457,00</t>
  </si>
  <si>
    <t>3 261,00</t>
  </si>
  <si>
    <t>2 878,00</t>
  </si>
  <si>
    <t>383,00</t>
  </si>
  <si>
    <t>10 492,00</t>
  </si>
  <si>
    <t>9 492,00</t>
  </si>
  <si>
    <t>30 700,00</t>
  </si>
  <si>
    <t>215 937,00</t>
  </si>
  <si>
    <t>203 869,00</t>
  </si>
  <si>
    <t>12 068,00</t>
  </si>
  <si>
    <t>4 700,00</t>
  </si>
  <si>
    <t>6 527,00</t>
  </si>
  <si>
    <t>5 652,00</t>
  </si>
  <si>
    <t>875,00</t>
  </si>
  <si>
    <t>85295</t>
  </si>
  <si>
    <t>37 000,00</t>
  </si>
  <si>
    <t>WT-,,Bystrzyca Kłodzka, system fortyfikacji miejskich(XIVw.):-dot.z MKiDN</t>
  </si>
  <si>
    <t xml:space="preserve">UP-dotacja Parafia Rzymskokatolicka p.w. św. Marii Magdaleny w Wójtowicach-Kościół filialny Nowa B-ca-wykonanie drenażu opaskowego, muru oporowego </t>
  </si>
  <si>
    <t xml:space="preserve">UP-dotacja Parafia Rzymskokatolicka p.w. św. Wawrzyńca w Starym Waliszowie-Kościół filialny Nowy Waliszów-wykonanie częściowej renowacji posadzki </t>
  </si>
  <si>
    <t>RGŻ-projekt Integracja w deszczu-RS Stara Bystrzyca-FLMŚ w ramach Programu Działaj Lokalnie VII</t>
  </si>
  <si>
    <t>RGŻ-projekt Przystanek Marianówka i okolice-RS Marianówka-FLMŚ w ramach Programu Działaj Lokalnie VII</t>
  </si>
  <si>
    <t>WE-prowadzenie świetlicy środowiskowej-Fun.Lok.Mas.Śnieżnika</t>
  </si>
  <si>
    <t>OPS-b.g-Prace społecznie użyteczne oraz roboty publiczne na rzecz budownictwa socjalnego</t>
  </si>
  <si>
    <t>FN-udział własny 20%</t>
  </si>
  <si>
    <t>40 600,00</t>
  </si>
  <si>
    <t>OPS-b.g-dożywianie dzieci-środki własne gminy</t>
  </si>
  <si>
    <t>64 000,00</t>
  </si>
  <si>
    <t>119 500,00</t>
  </si>
  <si>
    <t xml:space="preserve">OPS-dotacja z BP na dofinansowanie zadań własnych-Pomoc państwa w zakresie dożywiania </t>
  </si>
  <si>
    <t>13 200,00</t>
  </si>
  <si>
    <t>3 964,00</t>
  </si>
  <si>
    <t>OPS-Program PEAD 2011- "Dostarczenie nadwyżek żywności najuboższej Ludności Unii Europejskiej"</t>
  </si>
  <si>
    <t>6 094,00</t>
  </si>
  <si>
    <t>1 046,00</t>
  </si>
  <si>
    <t>16 252,00</t>
  </si>
  <si>
    <t>9 240,00</t>
  </si>
  <si>
    <t>854</t>
  </si>
  <si>
    <t>Edukacyjna opieka wychowawcza</t>
  </si>
  <si>
    <t>1 227 735,00</t>
  </si>
  <si>
    <t>85401</t>
  </si>
  <si>
    <t>Świetlice szkolne</t>
  </si>
  <si>
    <t>902 750,00</t>
  </si>
  <si>
    <t>15 450,00</t>
  </si>
  <si>
    <t>5 600,00</t>
  </si>
  <si>
    <t>591 440,00</t>
  </si>
  <si>
    <t>20 100,00</t>
  </si>
  <si>
    <t>51 190,00</t>
  </si>
  <si>
    <t>271 535,00</t>
  </si>
  <si>
    <t>70 640,00</t>
  </si>
  <si>
    <t>52 930,00</t>
  </si>
  <si>
    <t>44 560,00</t>
  </si>
  <si>
    <t>80 485,00</t>
  </si>
  <si>
    <t>94 350,00</t>
  </si>
  <si>
    <t>6 590,00</t>
  </si>
  <si>
    <t>27 170,00</t>
  </si>
  <si>
    <t>4 500,00</t>
  </si>
  <si>
    <t>5 040,00</t>
  </si>
  <si>
    <t>6 260,00</t>
  </si>
  <si>
    <t>3 790,00</t>
  </si>
  <si>
    <t>105 920,00</t>
  </si>
  <si>
    <t>3 050,00</t>
  </si>
  <si>
    <t>9 270,00</t>
  </si>
  <si>
    <t>45 400,00</t>
  </si>
  <si>
    <t>14 500,00</t>
  </si>
  <si>
    <t>380,00</t>
  </si>
  <si>
    <t>9 330,00</t>
  </si>
  <si>
    <t>8 160,00</t>
  </si>
  <si>
    <t>580,00</t>
  </si>
  <si>
    <t>1 030,00</t>
  </si>
  <si>
    <t>14 220,00</t>
  </si>
  <si>
    <t>16 800,00</t>
  </si>
  <si>
    <t>490,00</t>
  </si>
  <si>
    <t>1 470,00</t>
  </si>
  <si>
    <t>7 170,00</t>
  </si>
  <si>
    <t>2 290,00</t>
  </si>
  <si>
    <t>110,00</t>
  </si>
  <si>
    <t>1 480,00</t>
  </si>
  <si>
    <t>2 240,00</t>
  </si>
  <si>
    <t>5 410,00</t>
  </si>
  <si>
    <t>1 460,00</t>
  </si>
  <si>
    <t>29 410,00</t>
  </si>
  <si>
    <t>27 000,00</t>
  </si>
  <si>
    <t>660,00</t>
  </si>
  <si>
    <t>5 260,00</t>
  </si>
  <si>
    <t>7 010,00</t>
  </si>
  <si>
    <t>4 300,00</t>
  </si>
  <si>
    <t>730,00</t>
  </si>
  <si>
    <t>1 760,00</t>
  </si>
  <si>
    <t>760,00</t>
  </si>
  <si>
    <t>140,00</t>
  </si>
  <si>
    <t>1 110,00</t>
  </si>
  <si>
    <t>27 910,00</t>
  </si>
  <si>
    <t>3 420,00</t>
  </si>
  <si>
    <t>85412</t>
  </si>
  <si>
    <t>Kolonie i obozy oraz inne formy wypoczynku dzieci i młodzieży szkolnej, a także szkolenia młodzieży</t>
  </si>
  <si>
    <t>28 836,00</t>
  </si>
  <si>
    <t>SP nr 1-Wakacje 2012-Program na rzecz społeczności romskiej w Polsce</t>
  </si>
  <si>
    <t>85415</t>
  </si>
  <si>
    <t>Pomoc materialna dla uczniów</t>
  </si>
  <si>
    <t>296 149,00</t>
  </si>
  <si>
    <t>3240</t>
  </si>
  <si>
    <t>Stypendia dla uczniów</t>
  </si>
  <si>
    <t>295 149,00</t>
  </si>
  <si>
    <t>Gimn.Nr 2-stypendia motywacyjne dla uczniów</t>
  </si>
  <si>
    <t>1 840,00</t>
  </si>
  <si>
    <t>SP Długopole Dl.-stypendia motywacyjne dla uczniów</t>
  </si>
  <si>
    <t>SP Nr 1-stypendia motywacyjne dla uczniów</t>
  </si>
  <si>
    <t>SP Nr 2 -stypendia motywacyjne dla uczniów</t>
  </si>
  <si>
    <t>1 360,00</t>
  </si>
  <si>
    <t>SP Pławnica - stypendia motywacyjne dla uczniów</t>
  </si>
  <si>
    <t>SP St. Łomnica - stypendia motywacyjne dla uczniów</t>
  </si>
  <si>
    <t>SP Wilkanów - stypendia motywacyjne dla uczniów</t>
  </si>
  <si>
    <t>330,00</t>
  </si>
  <si>
    <t>WE-dofinansowanie świadczeń pomocy materialnej dla uczniów o charakterze socjalnym</t>
  </si>
  <si>
    <t>238 689,00</t>
  </si>
  <si>
    <t>WE-Lokalny program stypendialny dla uczniów romskich-Program na rzecz społeczności romskiej w Polsce</t>
  </si>
  <si>
    <t>1 280,00</t>
  </si>
  <si>
    <t>WE-Lokalny program stypendialny dla uczniów romskich-wkład własny Program romski 2012</t>
  </si>
  <si>
    <t>WE-pomoc materialna dla uczniów o charakterze socjalnym-wkład własny gminy</t>
  </si>
  <si>
    <t>49 000,00</t>
  </si>
  <si>
    <t>WE-stypendia motywacyjne dla uczniów</t>
  </si>
  <si>
    <t>3260</t>
  </si>
  <si>
    <t>Inne formy pomocy dla uczniów</t>
  </si>
  <si>
    <t>900</t>
  </si>
  <si>
    <t>Gospodarka komunalna i ochrona środowiska</t>
  </si>
  <si>
    <t>90001</t>
  </si>
  <si>
    <t>Gospodarka ściekowa i ochrona wód</t>
  </si>
  <si>
    <t>4150</t>
  </si>
  <si>
    <t>Dopłaty w spółkach prawa handlowego</t>
  </si>
  <si>
    <t>6 127,00</t>
  </si>
  <si>
    <t>GKM-dopłata dla ZWiK do ceny wody i ścieków</t>
  </si>
  <si>
    <t>GKM-czyszczenie studzienek ściekowych</t>
  </si>
  <si>
    <t>GKM-opłata za wody opadowe-ZWIK Spółka zo.o w Bystrzycy Kłodzkiej</t>
  </si>
  <si>
    <t>293 873,00</t>
  </si>
  <si>
    <t>RGŻ-OŚ-budowa przydomowych oczyszczalni ścieków</t>
  </si>
  <si>
    <t>RGŻ-OŚ-dopłata do oczyszczalni ścieków</t>
  </si>
  <si>
    <t>RGŻ-OŚ-opłata za odprowadzanie wód</t>
  </si>
  <si>
    <t>6010</t>
  </si>
  <si>
    <t>Wydatki na zakup i objęcie akcji, wniesienie wkładów do spółek prawa handlowego oraz na uzupełnienie funduszy statutowych banków państwowych i innych instytucji finansowych</t>
  </si>
  <si>
    <t>230 000,00</t>
  </si>
  <si>
    <t>GKM-budowa infrastruktury kanalizacyjnej i wodociągowej ul. Modrzewiowa-dopłata do kapitału ZWIK</t>
  </si>
  <si>
    <t>RGŻ-f.sołecki-Gorzanów-dofinansowanie budowy oczyszczalni ścieków przy WDK</t>
  </si>
  <si>
    <t>2 254 197,00</t>
  </si>
  <si>
    <t>1 266 957,00</t>
  </si>
  <si>
    <t>90002</t>
  </si>
  <si>
    <t>Gospodarka odpadami</t>
  </si>
  <si>
    <t>75 000,00</t>
  </si>
  <si>
    <t>GGG-OŚ-koszty rozbiórki i utylizacji eternitu na budynkach gminy</t>
  </si>
  <si>
    <t>RGŻ-OŚ-usuwanie padłych zwierząt</t>
  </si>
  <si>
    <t>RGŻ-OŚ-utylizacja i usuwanie azbestu</t>
  </si>
  <si>
    <t>RGŻ-OŚ-dopłata do selektywnej zbiórki odpadów</t>
  </si>
  <si>
    <t>90003</t>
  </si>
  <si>
    <t>Oczyszczanie miast i wsi</t>
  </si>
  <si>
    <t>3 360,00</t>
  </si>
  <si>
    <t>OR-prace interwencyjne</t>
  </si>
  <si>
    <t>155 050,00</t>
  </si>
  <si>
    <t>1 572,00</t>
  </si>
  <si>
    <t>26 168,00</t>
  </si>
  <si>
    <t>3 760,00</t>
  </si>
  <si>
    <t>5 400,00</t>
  </si>
  <si>
    <t>9 110,00</t>
  </si>
  <si>
    <t>GKM-odśnieżanie miasta i terenu</t>
  </si>
  <si>
    <t>RGŻ-f.sołecki-Długopole Zdrój-akcja sprzątania Długopola Zdrój</t>
  </si>
  <si>
    <t>603,00</t>
  </si>
  <si>
    <t>RGŻ-f.sołecki-Gorzanów-zakup artykułów do remontów mienia gminnego oraz utrzymania czystości i porządku</t>
  </si>
  <si>
    <t>774,00</t>
  </si>
  <si>
    <t>RGŻ-f.sołecki-Idzików-zakup artykułów do prac porządkowych</t>
  </si>
  <si>
    <t>RGŻ-f.sołecki-Pławnica-zakup paliwa do kosiarki</t>
  </si>
  <si>
    <t>RGŻ-f.sołecki-Ponikwa-zakup artykułów do utrzymania czystości na terenie wsi</t>
  </si>
  <si>
    <t>589,00</t>
  </si>
  <si>
    <t>RGŻ-f.sołecki-Stara Bystrzyca-zakup artykułów do prac porządkowych na terenie wsi</t>
  </si>
  <si>
    <t>921,00</t>
  </si>
  <si>
    <t>RGŻ-f.sołecki-Starkówek-akcja sprzątania sołectwa</t>
  </si>
  <si>
    <t>RGŻ-f.sołecki-Stary Waliszów-zakup artykułów do prac porządkowych na terenie wsi</t>
  </si>
  <si>
    <t>288,00</t>
  </si>
  <si>
    <t>RGŻ-f.sołecki-Zalesie-zakup materiałów do kosiarki</t>
  </si>
  <si>
    <t>720,00</t>
  </si>
  <si>
    <t>908 740,00</t>
  </si>
  <si>
    <t>GKM-deratyzacja miasta</t>
  </si>
  <si>
    <t>9 257,00</t>
  </si>
  <si>
    <t>GKM-oczyszczanie placów, ulic, chodników i wsi</t>
  </si>
  <si>
    <t>596 400,00</t>
  </si>
  <si>
    <t>215 633,00</t>
  </si>
  <si>
    <t>GKM-wywóz śmieci-odpady wielogabarytowe</t>
  </si>
  <si>
    <t>RGŻ-f.sołecki-Lasówka-Akcja sprzątania Lasówki</t>
  </si>
  <si>
    <t>RGŻ-f.sołecki-Młoty-wywóz odpadów wielkogabarytowych</t>
  </si>
  <si>
    <t>RGŻ-f.sołecki-Poręba-wywóz kontenera</t>
  </si>
  <si>
    <t>RGŻ-f.sołecki-Wójtowice-wywóz odpadów wielkogabarytowych</t>
  </si>
  <si>
    <t>RGŻ-f.sołecki-Zalesie-opłata za podstawienie konetnera</t>
  </si>
  <si>
    <t>RGŻ-pielęgnacyjna przycinka drzew oraz wycinka drzew zagrażających bezpieczeństwu</t>
  </si>
  <si>
    <t>RGŻ-zarządzanie wysypiskiem-rekultywacja, monitoring</t>
  </si>
  <si>
    <t>9 250,00</t>
  </si>
  <si>
    <t>FN-zarządzanie wysypiskiem-rekultywacja, monitoring-dopłata do kapitału ZUK</t>
  </si>
  <si>
    <t>RGŻ-f.sołecki-Długopole ZDrój-zakup sprzętu spalinowego do odśnieżania i sprzątania</t>
  </si>
  <si>
    <t>90004</t>
  </si>
  <si>
    <t>Utrzymanie zieleni w miastach i gminach</t>
  </si>
  <si>
    <t>21 867,00</t>
  </si>
  <si>
    <t>RGŻ-f.sołecki-Długopole Zdrój-zakup klombów i kwiatów</t>
  </si>
  <si>
    <t>RGŻ-f.sołecki-Międzygórze-zakup paliwa do kosiarki</t>
  </si>
  <si>
    <t>484,00</t>
  </si>
  <si>
    <t>RGŻ-f.sołecki-Piotrowice-zakup artykułów do koszenia</t>
  </si>
  <si>
    <t>452,00</t>
  </si>
  <si>
    <t>RGŻ-f.sołecki-Poręba-zakup kosiarki spalinowej</t>
  </si>
  <si>
    <t>RGŻ-f.sołecki-Poręba-zakup paliwa do kosiarki</t>
  </si>
  <si>
    <t>RGŻ-f.sołecki-Szklarka-zakup paliwa</t>
  </si>
  <si>
    <t>RGŻ-f.sołecki-Topolice-zakup paliwa do kosiarki</t>
  </si>
  <si>
    <t>RGŻ-f.sołecki-Wilkanów-zakup paliwa</t>
  </si>
  <si>
    <t>381,00</t>
  </si>
  <si>
    <t>98 700,00</t>
  </si>
  <si>
    <t>GKM-utrzymanie zieleni w Parku w Długopolu Zdrój</t>
  </si>
  <si>
    <t>19 452,00</t>
  </si>
  <si>
    <t>5 748,00</t>
  </si>
  <si>
    <t>GKM-zwrot poniesionych kosztów na utworzenie parku w Międzygórzu-Merida</t>
  </si>
  <si>
    <t>90015</t>
  </si>
  <si>
    <t>Oświetlenie ulic, placów i dróg</t>
  </si>
  <si>
    <t>1 000 750,00</t>
  </si>
  <si>
    <t>14 000,00</t>
  </si>
  <si>
    <t>GKM-konserwacja oświetlenia ulicznego</t>
  </si>
  <si>
    <t>700 000,00</t>
  </si>
  <si>
    <t>160 419,00</t>
  </si>
  <si>
    <t>86 400,00</t>
  </si>
  <si>
    <t>66 600,00</t>
  </si>
  <si>
    <t>RGŻ-f.sołecki-Międzygórze-naprawa oświetlenia na Górze Parkowej</t>
  </si>
  <si>
    <t>7 419,00</t>
  </si>
  <si>
    <t>5 200,00</t>
  </si>
  <si>
    <t>GKM-dzierżawa linii n/n w celu podwieszenia opraw oś.drogowego-Wyszki, Poręba, Ponikwa</t>
  </si>
  <si>
    <t>121 131,00</t>
  </si>
  <si>
    <t>RGŻ-f.sołecki-Gorzanów-dofinansowanie do budowy oświetlenia solarowego</t>
  </si>
  <si>
    <t>RGŻ-f.sołecki-Lasówka -dofinansowanie oświetlenia solarowego</t>
  </si>
  <si>
    <t>RGŻ-f.sołecki-Mielnik-dofinansowanie lamp solarowych</t>
  </si>
  <si>
    <t>RGŻ-f.sołecki-Międzygórze-dofinansowanie oświetlenia ulicznego solarowego</t>
  </si>
  <si>
    <t>RGŻ-f.sołecki-Młoty-dofinansowanie lamp solarowych</t>
  </si>
  <si>
    <t>RGŻ-f.sołecki-Mostowice-budowa oświetlenia ulicznego przy przejściu granicznym</t>
  </si>
  <si>
    <t>4 851,00</t>
  </si>
  <si>
    <t>RGŻ-f.sołecki-Nowa Bystrzyca-dofinansowanie lamp solarowych</t>
  </si>
  <si>
    <t>RGŻ-f.sołecki-Nowa Łomnica-dofinansowanie lamp solarowych</t>
  </si>
  <si>
    <t>RGŻ-f.sołecki-Pławnica-dofinansowanie do oświetlenia solarowego</t>
  </si>
  <si>
    <t>RGŻ-f.sołecki-Ponikwa-dofinansowanie oświetlenia solarowego</t>
  </si>
  <si>
    <t>RGŻ-f.sołecki-Poręba-dofinansowanie oświetlenia solarowego</t>
  </si>
  <si>
    <t>RGŻ-f.sołecki-Spalona-dofinansowanie oświetlenia solarowego</t>
  </si>
  <si>
    <t>RGŻ-f.sołecki-Starkówek-dofinansowanie oświetlenia solarowego</t>
  </si>
  <si>
    <t>RGŻ-f.sołecki-Stary Waliszów-dofinansowanie oświetlenia solarowego</t>
  </si>
  <si>
    <t>RGŻ-f.sołecki-Szklarka-doświetlenie wsi Szklarka</t>
  </si>
  <si>
    <t>RGŻ-f.sołecki-Wójtowice-zakup i montaż oświetleniaul. Górna</t>
  </si>
  <si>
    <t>RGŻ-f.sołecki-Wyszki-dofinansowanie oświetlenia solarowego</t>
  </si>
  <si>
    <t>RGŻ-f.sołecki-Zabłocie-dofinansowanie oświetlenia solarowego</t>
  </si>
  <si>
    <t>RGŻ-f.sołecki-Zalesie-oświetlenie miejscowości</t>
  </si>
  <si>
    <t>WI- budowa oświetlenia na Starym Osiedlu 4 lampy</t>
  </si>
  <si>
    <t>WI-budowa 4 pkt świetlnych w Gorzanowie</t>
  </si>
  <si>
    <t>23 000,00</t>
  </si>
  <si>
    <t>WI-Remont oświetlenia drogowego odcinka ul. St. Sempołowskiej od skrzyżowania z ul. W.Polskiego do skrzyżowania z ul. H. Sienkiewicza w Bystrzycy Kł</t>
  </si>
  <si>
    <t>52 880,00</t>
  </si>
  <si>
    <t>WT-funcjonowanie Centrum Informacji Turystycznej/ środki czystości/</t>
  </si>
  <si>
    <t>WT- naprawa infokiosku</t>
  </si>
  <si>
    <t>* montaż alarmu, utrzymanie serwisu internetowego</t>
  </si>
  <si>
    <t>WT-obsługa Baszty Kłodzkiej i zagospodarowanie turystyczne gminy- zakup baneru reklamowego</t>
  </si>
  <si>
    <t>WT-funcjonowanie Centrum Informacji Turystycznej-ubezpieczenie budynku</t>
  </si>
  <si>
    <t>WT-,,Bystrzyca Kłodzka, system fortyfikacji miejskich(XIVw.)dokumentacja prac konserwatorskich -wkład własny</t>
  </si>
  <si>
    <t xml:space="preserve">WT-wydatki bieżące-baszty- </t>
  </si>
  <si>
    <t>WI-remont oświetlenia ulica Słowackiego w Bystrzycy Klodzkiej</t>
  </si>
  <si>
    <t>90095</t>
  </si>
  <si>
    <t>RGŻ-f.sołecki-Długopole Zdrój-remont i utrzymanie Sołtysówki</t>
  </si>
  <si>
    <t>RGŻ-f.sołecki-Marianówka-modernizacja placu rekreacyjnego wokół wiaty</t>
  </si>
  <si>
    <t>RGŻ-f.sołecki-Nowa Bystrzyca-zakup siatki ogrodzeniowej</t>
  </si>
  <si>
    <t>RGŻ-f.sołecki-Nowa Łomnica-zagospodarowanie placu rekreacyjnego-zakup ławek, słupków do siatki</t>
  </si>
  <si>
    <t>1 006,00</t>
  </si>
  <si>
    <t>RGŻ-f.sołecki-Nowa Łomnica-zakup namiotu ekspozycyjnego</t>
  </si>
  <si>
    <t>1 232,00</t>
  </si>
  <si>
    <t>RGŻ-f.sołecki-Piotrowice-zakup materiałów remont wiaty</t>
  </si>
  <si>
    <t>RGŻ-f.sołecki-Wilkanów-zakup artykułów do wykonania wylewki i wzmocnienia namiotu przy WDK</t>
  </si>
  <si>
    <t>RGŻ-f.sołecki-Wilkanów-zakup ławek i stołów</t>
  </si>
  <si>
    <t>RGŻ-wydatki bieżące</t>
  </si>
  <si>
    <t>GKM-naprawa urządzeń zabawowych na placu zabaw przy ul. Mickiewicza w Bystrzycy Kł</t>
  </si>
  <si>
    <t>GKM-remont muru oporowego przy ul. W.Polskiego 35</t>
  </si>
  <si>
    <t>23 600,00</t>
  </si>
  <si>
    <t>1 064,00</t>
  </si>
  <si>
    <t>RGŻ-f.sołecki-Idzików-remont Kapliczki na Białej Wodzie</t>
  </si>
  <si>
    <t>4 423,00</t>
  </si>
  <si>
    <t>RGŻ-f.sołecki-Lasówka-budowa i odbudowa infrastruktury wiejskiej</t>
  </si>
  <si>
    <t>RGŻ-f.sołecki-Długopole Zdrój-wykonanie zabudowy biesiadnej przy grillu</t>
  </si>
  <si>
    <t>5 581,00</t>
  </si>
  <si>
    <t>RGŻ-f.sołecki-Mielnik-przygotowanie terenu na plac zabaw</t>
  </si>
  <si>
    <t>3 423,00</t>
  </si>
  <si>
    <t>RGŻ-f.sołecki-Piotrowice-wykonanie tablicy informacyjnej</t>
  </si>
  <si>
    <t>RGŻ-f.sołecki-Topolice-wykonanie 2 figur o tematyce sakralnej</t>
  </si>
  <si>
    <t>RGŻ-wyłapywanie bezdomnych psów i pomoc weterynaryjna</t>
  </si>
  <si>
    <t>42 848,00</t>
  </si>
  <si>
    <t>RGŻ-f.sołecki-Nowy Waliszów-utworzenie placu zabaw</t>
  </si>
  <si>
    <t>RGŻ-f.sołecki-Stara Bystrzyca-wykonanie wiaty gościnnej (dokumentacja projektowa + zakup art. na zadaszenie)</t>
  </si>
  <si>
    <t>RGŻ-f.sołecki-Starkówek-budowa wiaty na dziełce 41/2</t>
  </si>
  <si>
    <t>5 348,00</t>
  </si>
  <si>
    <t>WI-Budowa muru oporowego ul. Górna 1 w Bystrzycy Kł-wykonanie dokumentacji technicznej</t>
  </si>
  <si>
    <t>16 500,00</t>
  </si>
  <si>
    <t>21 500,00</t>
  </si>
  <si>
    <t>RGŻ-f.sołecki-Stara Łomnica-doposażenie placu zabaw dla dzieci</t>
  </si>
  <si>
    <t>13 500,00</t>
  </si>
  <si>
    <t>RGŻ-f.sołecki-Wilkanów-zakup ciągnika koszącego</t>
  </si>
  <si>
    <t>921</t>
  </si>
  <si>
    <t>Kultura i ochrona dziedzictwa narodowego</t>
  </si>
  <si>
    <t>92105</t>
  </si>
  <si>
    <t>Pozostałe zadania w zakresie kultury</t>
  </si>
  <si>
    <t>2480</t>
  </si>
  <si>
    <t>Dotacja podmiotowa z budżetu dla samorządowej instytucji kultury</t>
  </si>
  <si>
    <t>FN-MGOK-dotacja-Edukacja artystyczna zespołu Mrodo Dziweł-Program na rzecz społeczności romskiej w Polsce</t>
  </si>
  <si>
    <t>RGŻ-f.sołecki-Długopole Zdrój-organizacja Dnia Dziecka</t>
  </si>
  <si>
    <t>RGŻ-f.sołecki-Idzików-dofinansowanie imprez okolicznościowych: Festyny, Mikołajki</t>
  </si>
  <si>
    <t>RGŻ-f.sołecki-Lasówka-dofinansowanie imprez okolicznościowych: Dzień Dziecka, Mikołaj, Dzień Kobiet</t>
  </si>
  <si>
    <t>RGŻ-f.sołecki-Lasówka-dofinansowanie imprez z okazji 100-lecia i 350-lecia Lasówki</t>
  </si>
  <si>
    <t>RGŻ-f.sołecki-Młoty-dofinansowanie impres okolicznościowych: Dzień Dziecka, Mikołaj, Festyn</t>
  </si>
  <si>
    <t>RGŻ-f.sołecki-Ponikwa-organizacja imprez kulturalnych</t>
  </si>
  <si>
    <t>RGŻ-f.sołecki-Poręba-dofinansowanie imprez okolicznościowych: Dzień Dziecka, Mikołaj, itp.</t>
  </si>
  <si>
    <t>639,00</t>
  </si>
  <si>
    <t>RGŻ-f.sołecki-Starkówek-organizacja imprez okolicznościowych: Dzień Kobiet, Dzień Dziecka</t>
  </si>
  <si>
    <t>WI-f.sołecki-Poręba-dofinansowanie lamp solarowych</t>
  </si>
  <si>
    <t>* znaki drogowe</t>
  </si>
  <si>
    <t>WT-zagospodarowanie rzeki Nysa Kłodzka-dokumentacja kosztorysowo-projektowa</t>
  </si>
  <si>
    <t>GGG-wykonanie dokumentacji projektowej i remont dachu budynku Plac Wolności 5 w Bystrzycy Kłodzkiej</t>
  </si>
  <si>
    <t>GKM-pozostałe remonty lokali komunalnych</t>
  </si>
  <si>
    <t>* windykacja należności po zlikwidowanym ZBK</t>
  </si>
  <si>
    <t>FN-odsetki od kredytu krótkoterminowego</t>
  </si>
  <si>
    <t>WE-dotacja- Waliszowskie Stowarzyszenie Edukacyjne-prowadzenie szkoły podstawowej</t>
  </si>
  <si>
    <t>WE-dotacja-Stowarzyszenie KLEKS-prowadzenie oddziału przedszkolnego w Długopolu Dolnym</t>
  </si>
  <si>
    <t>WE-dotacja Fundacja Równi Choć Różni-prowadzenie  oddziału przedszkolnego w Pławnicy</t>
  </si>
  <si>
    <t xml:space="preserve">*usługi komunalne </t>
  </si>
  <si>
    <t>* olej opałowy</t>
  </si>
  <si>
    <t xml:space="preserve">* sól do oczyszczalni </t>
  </si>
  <si>
    <t xml:space="preserve">* zakup wyposażenia, art..biurowych </t>
  </si>
  <si>
    <t>WPiRL-Przebudowa Miejsko-Gminnego Ośrodka Kultury w Bystrzycy Kł. II etap-udział gminy</t>
  </si>
  <si>
    <t>RGŻ-f.sołecki-Nowa Bystrzyca-zakup i montaż drzwi do świetlicy wiejskiej</t>
  </si>
  <si>
    <t>KF-projekt Town Hill-FLMŚ  Programu Działaj Lokalnie VII</t>
  </si>
  <si>
    <t>KF-Mistrzostwa Polski w Biegach Górskich Międzygórze</t>
  </si>
  <si>
    <t>WI-f.sołecki-Międzygórze-dofinansowanie lamp solarowych</t>
  </si>
  <si>
    <t>WI-f.sołecki-Gorzanów-dofinansowanie lamp solarowych</t>
  </si>
  <si>
    <t>WI-f.sołecki-Lasówka-dofinansowanie lamp solarowych</t>
  </si>
  <si>
    <t>GKM-zabezpieczenie pobocza drogi przy ul. 1-go Maja-bariera</t>
  </si>
  <si>
    <t>FN-zobowiązania po ZBK-zobowiązania wobec dostawców i wspólnot mieszkaniowych</t>
  </si>
  <si>
    <t>RGŻ-Rada Sołecka Stara Bystrzyca-,,Budowa wiaty gościnnej"</t>
  </si>
  <si>
    <t xml:space="preserve">WPiS-zakup wydawnictw z zakresu kultury -inne działania </t>
  </si>
  <si>
    <t>RGŻ-f.sołecki-Stary Waliszów-organizacja imprez okolicznościowych dla mieszkańców</t>
  </si>
  <si>
    <t>RGŻ-f.sołecki-Topolice-organizacja festynów dla mieszkańców</t>
  </si>
  <si>
    <t>256,00</t>
  </si>
  <si>
    <t>RGŻ-f.sołecki-Wilkanów-organizacja zabawy Mikołajkowej i choinkowej</t>
  </si>
  <si>
    <t>862,00</t>
  </si>
  <si>
    <t>RGŻ-konkurs: Odnowa wsi-najlepsze inicjatywy społeczności lokalnych</t>
  </si>
  <si>
    <t>WPiS-Album-Związek Sybiraków</t>
  </si>
  <si>
    <t>WPiS-organizacja konkursu zespołów kameralnych</t>
  </si>
  <si>
    <t>WPiS-zakup wydawnictw z zakresu kultury -inne działania kulturalne</t>
  </si>
  <si>
    <t>WPiS-Dni św.Floriana-Dni Miasta</t>
  </si>
  <si>
    <t>WPiRL-,,Wyposażenie placów zabaw we wsiach Idzików, Starkówek, Stara Łomnica i Lasówka"-Regionalna Odnowa Wsi</t>
  </si>
  <si>
    <t>92108</t>
  </si>
  <si>
    <t>Filharmonie, orkiestry, chóry i kapele</t>
  </si>
  <si>
    <t>19 770,00</t>
  </si>
  <si>
    <t>2489</t>
  </si>
  <si>
    <t>WE-Gmina Kłodzko-dowóz dzieci  z Piotrowic</t>
  </si>
  <si>
    <t>* opał 46 636,54</t>
  </si>
  <si>
    <t>FN-MGOK-dotacja-,,Remont Wiejskiego Ośrodka Kultury w Starej Bystrzycy-podłoga w Sali widowiskowej"-program LEADER małe projekty</t>
  </si>
  <si>
    <t>WPiS-Orkiestra Zdrojowa Długopole Zdrój</t>
  </si>
  <si>
    <t>92109</t>
  </si>
  <si>
    <t>Domy i ośrodki kultury, świetlice i kluby</t>
  </si>
  <si>
    <t>FN-MGOK-dotacja na Rady Sołeckie przy MGOK</t>
  </si>
  <si>
    <t>FN-MGOK-dotacja na świetlice wiejskie</t>
  </si>
  <si>
    <t>FN-MGOK-dotacja na WOK</t>
  </si>
  <si>
    <t>214 262,00</t>
  </si>
  <si>
    <t>FN-MGOK-dotacja podmiotowa MGOK</t>
  </si>
  <si>
    <t>FN-MGOK-dotacja-Dni Długopola Zdrój</t>
  </si>
  <si>
    <t>FN-MGOK-dotacja-Dni Międzygórza</t>
  </si>
  <si>
    <t>FN-MGOK-dotacja-Dni Św. Floriana-Patrona Bystrzycy Kłodzkiej-Dni Miasta</t>
  </si>
  <si>
    <t>FN-MGOK-dotacja-dożynki gminne</t>
  </si>
  <si>
    <t>FN-MGOK-dotacja-imprezy przy MGOK</t>
  </si>
  <si>
    <t>FN-MGOK-dotacja-pracownia artystyczna Domku z Kulturą</t>
  </si>
  <si>
    <t>FN-MGOK-dotacja-remont dachu na budynku Świetlicy Wiejskiej w Zabłociu</t>
  </si>
  <si>
    <t>FN-MGOK-dotacja-remont świetlicy wiejskiej w Wójtowicach</t>
  </si>
  <si>
    <t>FN-MGOK-dotacja-teatr uliczny Bystrzak</t>
  </si>
  <si>
    <t>FN-MGOK-dotacja-wykonanie elewacji WOK w Wilkanowie</t>
  </si>
  <si>
    <t>FN-MGOK-Jarmark Adwentowy w Długopolu ZDrój</t>
  </si>
  <si>
    <t>FN-MGOK-Muzyczna wiosna w Euroregionie</t>
  </si>
  <si>
    <t>FN-MGOK-Polsko-Czeskie zawody BREAKDANCE</t>
  </si>
  <si>
    <t>FN-MGOK-Promyk Radości Polsko-Czeskiego Pogranicza</t>
  </si>
  <si>
    <t>FN-MGOK-Strażacy na Start</t>
  </si>
  <si>
    <t>FN-MGOK-Turniej Tańca Towarzyskiego</t>
  </si>
  <si>
    <t>FN-MGOK-udział w imprezach partnera czeskiego</t>
  </si>
  <si>
    <t>FN-Muzeum-zakup gablot</t>
  </si>
  <si>
    <t>FN-MGOK-dotacja-Tęczowe Pogranicze-projekt z Euroregionu Glacensis-wkład własny</t>
  </si>
  <si>
    <t>RGŻ-f.sołecki-Idzików-zakup sprzętu do WDK</t>
  </si>
  <si>
    <t>RGŻ-f.sołecki-Nowa Łomnica-zakup lodówki do świetlicy wiejskiej</t>
  </si>
  <si>
    <t>2 299,00</t>
  </si>
  <si>
    <t>RGŻ-f.sołecki-Nowa Łomnica-zakup ławek i stolików do świetlicy wiejskiej</t>
  </si>
  <si>
    <t>1 395,00</t>
  </si>
  <si>
    <t>RGŻ-f.sołecki-Stary Waliszów-doposażenie pomieszczeń WDK w potrzebne sprzęty</t>
  </si>
  <si>
    <t>RGŻ-f.sołecki-Szklarka-zakup sprzętu grającego</t>
  </si>
  <si>
    <t>RGŻ-f.sołecki-Wilkanów-zakup markizy do WDK</t>
  </si>
  <si>
    <t>RGŻ-f.sołecki-Wójtowice-remont świetlicy wiejskiej</t>
  </si>
  <si>
    <t>327,00</t>
  </si>
  <si>
    <t>RGŻ-f.sołecki-Zabłocie-wyposażenie świetlicy wiejskiej</t>
  </si>
  <si>
    <t>RGŻ-Rada Sołecka Wójtowice-remont świetlicy wiejskiej</t>
  </si>
  <si>
    <t>6,00</t>
  </si>
  <si>
    <t>18 449,00</t>
  </si>
  <si>
    <t>RGŻ-f.sołecki-Ponikwa-remont świetlicy wiejskiej</t>
  </si>
  <si>
    <t>RGŻ-f.sołecki-Stara Bystrzyca-remont wnętrza WDK w Starej Bystrzycy (wkład własny-,,Remont WOK w Starej Bystrzycy-podłoga w Sali widowiskowej"-Program LEADER)</t>
  </si>
  <si>
    <t>9 000,00</t>
  </si>
  <si>
    <t>5 949,00</t>
  </si>
  <si>
    <t>3 032,00</t>
  </si>
  <si>
    <t>RGŻ-f.sołecki-Lasówka-wynajęcie sali na zebrania wiejskie</t>
  </si>
  <si>
    <t>2 432,00</t>
  </si>
  <si>
    <t>92 091,00</t>
  </si>
  <si>
    <t>88 091,00</t>
  </si>
  <si>
    <t>WPiRL-Wykonanie dokumentacji przebudowy MGOK w Bystrzycy Kłodzkiej-Ministerstwo Kultury i Dziedzictwa Narodowego  w ramach programu Rozwój infrastruktury kultury, priorytet Infrastruktura domów kultury</t>
  </si>
  <si>
    <t>RGŻ-f.sołecki-Idzików-zakup sprzętu grającego do WDK</t>
  </si>
  <si>
    <t>92116</t>
  </si>
  <si>
    <t>Biblioteki</t>
  </si>
  <si>
    <t>549 660,00</t>
  </si>
  <si>
    <t>FN-Biblioteka dotacja podmiotowa</t>
  </si>
  <si>
    <t>540 660,00</t>
  </si>
  <si>
    <t>FN-Biblioteka dotacja zakup książek</t>
  </si>
  <si>
    <t>FN-Biblioteka dotacja-Konkurs "Okolica w literę ujęta"</t>
  </si>
  <si>
    <t>FN-Biblioteka dotacja-zagosp.wolnego czasu</t>
  </si>
  <si>
    <t>92118</t>
  </si>
  <si>
    <t>Muzea</t>
  </si>
  <si>
    <t>239 000,00</t>
  </si>
  <si>
    <t>FN-Muzeum-dotacja podmiotowa</t>
  </si>
  <si>
    <t>224 000,00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</si>
  <si>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</si>
  <si>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</si>
  <si>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</si>
  <si>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</si>
  <si>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240 000,00</t>
  </si>
  <si>
    <t>UP-dot.na zabytki z rejestru zabytków</t>
  </si>
  <si>
    <t>39 000,00</t>
  </si>
  <si>
    <t>UP-dotacja MF Mały Rynek 1 - wykonanie kosztorysu przedwykonawczego elewacji</t>
  </si>
  <si>
    <t>UP-dotacja Parafia Rzymskokatolicka p.w. św. Jerzego w Długopolu Dolnym-Kościół filialny Ponikwa-wymiana pokrycia dachowego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</si>
</sst>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0">
    <xf numFmtId="0" fontId="1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4" fontId="2" fillId="2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Border="1" applyAlignment="1">
      <alignment horizontal="left" vertical="center" wrapText="1"/>
    </xf>
    <xf numFmtId="4" fontId="2" fillId="2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Border="1" applyAlignment="1">
      <alignment horizontal="left" vertical="center" wrapText="1"/>
    </xf>
    <xf numFmtId="1" fontId="2" fillId="2" borderId="3" xfId="0" applyNumberFormat="1" applyFont="1" applyBorder="1" applyAlignment="1">
      <alignment horizontal="center" vertical="center" wrapText="1"/>
    </xf>
    <xf numFmtId="1" fontId="2" fillId="2" borderId="6" xfId="0" applyNumberFormat="1" applyFont="1" applyBorder="1" applyAlignment="1">
      <alignment horizontal="center" vertical="center" wrapText="1"/>
    </xf>
    <xf numFmtId="4" fontId="2" fillId="2" borderId="6" xfId="0" applyNumberFormat="1" applyFont="1" applyBorder="1" applyAlignment="1">
      <alignment horizontal="left" vertical="center" wrapText="1"/>
    </xf>
    <xf numFmtId="4" fontId="2" fillId="2" borderId="7" xfId="0" applyNumberFormat="1" applyFont="1" applyBorder="1" applyAlignment="1">
      <alignment horizontal="center" vertical="center" wrapText="1"/>
    </xf>
    <xf numFmtId="1" fontId="2" fillId="2" borderId="8" xfId="0" applyNumberFormat="1" applyFont="1" applyBorder="1" applyAlignment="1">
      <alignment horizontal="center" vertical="center" wrapText="1"/>
    </xf>
    <xf numFmtId="1" fontId="2" fillId="2" borderId="4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4" fontId="5" fillId="3" borderId="9" xfId="0" applyNumberFormat="1" applyFont="1" applyFill="1" applyBorder="1" applyAlignment="1" applyProtection="1">
      <alignment horizontal="right"/>
      <protection locked="0"/>
    </xf>
    <xf numFmtId="4" fontId="2" fillId="4" borderId="9" xfId="0" applyNumberFormat="1" applyFont="1" applyFill="1" applyBorder="1" applyAlignment="1" applyProtection="1">
      <alignment horizontal="right"/>
      <protection locked="0"/>
    </xf>
    <xf numFmtId="4" fontId="2" fillId="5" borderId="9" xfId="0" applyNumberFormat="1" applyFont="1" applyFill="1" applyBorder="1" applyAlignment="1" applyProtection="1">
      <alignment horizontal="right"/>
      <protection locked="0"/>
    </xf>
    <xf numFmtId="4" fontId="5" fillId="5" borderId="9" xfId="0" applyNumberFormat="1" applyFont="1" applyFill="1" applyBorder="1" applyAlignment="1" applyProtection="1">
      <alignment horizontal="right"/>
      <protection locked="0"/>
    </xf>
    <xf numFmtId="4" fontId="2" fillId="2" borderId="10" xfId="0" applyNumberFormat="1" applyFont="1" applyBorder="1" applyAlignment="1">
      <alignment horizontal="left" vertical="center" wrapText="1"/>
    </xf>
    <xf numFmtId="4" fontId="2" fillId="2" borderId="8" xfId="0" applyNumberFormat="1" applyFont="1" applyBorder="1" applyAlignment="1">
      <alignment horizontal="left" vertical="center" wrapText="1"/>
    </xf>
    <xf numFmtId="4" fontId="5" fillId="4" borderId="9" xfId="0" applyNumberFormat="1" applyFont="1" applyFill="1" applyBorder="1" applyAlignment="1" applyProtection="1">
      <alignment horizontal="right"/>
      <protection locked="0"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4" fontId="2" fillId="4" borderId="9" xfId="0" applyNumberFormat="1" applyFont="1" applyFill="1" applyBorder="1" applyAlignment="1" applyProtection="1">
      <alignment horizontal="right"/>
      <protection locked="0"/>
    </xf>
    <xf numFmtId="4" fontId="2" fillId="5" borderId="9" xfId="0" applyNumberFormat="1" applyFont="1" applyFill="1" applyBorder="1" applyAlignment="1" applyProtection="1">
      <alignment horizontal="right"/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2" fillId="2" borderId="11" xfId="0" applyNumberFormat="1" applyFont="1" applyBorder="1" applyAlignment="1">
      <alignment horizontal="right" wrapText="1"/>
    </xf>
    <xf numFmtId="4" fontId="2" fillId="2" borderId="12" xfId="0" applyNumberFormat="1" applyFont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5" fillId="0" borderId="12" xfId="0" applyNumberFormat="1" applyFont="1" applyFill="1" applyBorder="1" applyAlignment="1">
      <alignment horizontal="right" wrapText="1"/>
    </xf>
    <xf numFmtId="4" fontId="5" fillId="2" borderId="11" xfId="0" applyNumberFormat="1" applyFont="1" applyBorder="1" applyAlignment="1">
      <alignment horizontal="right" wrapText="1"/>
    </xf>
    <xf numFmtId="4" fontId="5" fillId="2" borderId="12" xfId="0" applyNumberFormat="1" applyFont="1" applyBorder="1" applyAlignment="1">
      <alignment horizontal="right" wrapText="1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" fontId="5" fillId="2" borderId="10" xfId="0" applyNumberFormat="1" applyFont="1" applyBorder="1" applyAlignment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0" fontId="9" fillId="0" borderId="9" xfId="0" applyNumberFormat="1" applyFont="1" applyFill="1" applyBorder="1" applyAlignment="1" applyProtection="1">
      <alignment horizontal="right" wrapText="1"/>
      <protection locked="0"/>
    </xf>
    <xf numFmtId="0" fontId="9" fillId="0" borderId="9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2" borderId="4" xfId="0" applyNumberFormat="1" applyFont="1" applyBorder="1" applyAlignment="1">
      <alignment horizontal="right" wrapText="1"/>
    </xf>
    <xf numFmtId="4" fontId="2" fillId="2" borderId="14" xfId="0" applyNumberFormat="1" applyFont="1" applyBorder="1" applyAlignment="1">
      <alignment horizontal="right" wrapText="1"/>
    </xf>
    <xf numFmtId="4" fontId="2" fillId="2" borderId="15" xfId="0" applyNumberFormat="1" applyFont="1" applyBorder="1" applyAlignment="1">
      <alignment horizontal="right" wrapText="1"/>
    </xf>
    <xf numFmtId="4" fontId="2" fillId="2" borderId="16" xfId="0" applyNumberFormat="1" applyFont="1" applyBorder="1" applyAlignment="1">
      <alignment horizontal="center" vertical="center" wrapText="1"/>
    </xf>
    <xf numFmtId="4" fontId="2" fillId="2" borderId="5" xfId="0" applyNumberFormat="1" applyFont="1" applyBorder="1" applyAlignment="1">
      <alignment horizontal="right" wrapText="1"/>
    </xf>
    <xf numFmtId="4" fontId="2" fillId="2" borderId="3" xfId="0" applyNumberFormat="1" applyFont="1" applyBorder="1" applyAlignment="1">
      <alignment horizontal="center" vertical="center" wrapText="1"/>
    </xf>
    <xf numFmtId="49" fontId="9" fillId="2" borderId="17" xfId="0" applyFont="1" applyBorder="1" applyAlignment="1">
      <alignment horizontal="center" vertical="center" wrapText="1"/>
    </xf>
    <xf numFmtId="49" fontId="9" fillId="2" borderId="8" xfId="0" applyFont="1" applyBorder="1" applyAlignment="1">
      <alignment horizontal="center" vertical="center" wrapText="1"/>
    </xf>
    <xf numFmtId="49" fontId="9" fillId="2" borderId="8" xfId="0" applyFont="1" applyBorder="1" applyAlignment="1">
      <alignment horizontal="center" wrapText="1"/>
    </xf>
    <xf numFmtId="4" fontId="5" fillId="6" borderId="18" xfId="0" applyNumberFormat="1" applyFont="1" applyBorder="1" applyAlignment="1">
      <alignment horizontal="center" vertical="center" wrapText="1"/>
    </xf>
    <xf numFmtId="4" fontId="5" fillId="6" borderId="10" xfId="0" applyNumberFormat="1" applyFont="1" applyBorder="1" applyAlignment="1">
      <alignment horizontal="center" vertical="center" wrapText="1"/>
    </xf>
    <xf numFmtId="4" fontId="5" fillId="6" borderId="10" xfId="0" applyNumberFormat="1" applyFont="1" applyBorder="1" applyAlignment="1">
      <alignment horizontal="left" vertical="center" wrapText="1"/>
    </xf>
    <xf numFmtId="4" fontId="5" fillId="6" borderId="10" xfId="0" applyNumberFormat="1" applyFont="1" applyBorder="1" applyAlignment="1">
      <alignment horizontal="right" wrapText="1"/>
    </xf>
    <xf numFmtId="4" fontId="2" fillId="2" borderId="19" xfId="0" applyNumberFormat="1" applyFont="1" applyBorder="1" applyAlignment="1">
      <alignment horizontal="center" vertical="center" wrapText="1"/>
    </xf>
    <xf numFmtId="4" fontId="2" fillId="7" borderId="10" xfId="0" applyNumberFormat="1" applyFont="1" applyBorder="1" applyAlignment="1">
      <alignment horizontal="center" vertical="center" wrapText="1"/>
    </xf>
    <xf numFmtId="4" fontId="2" fillId="7" borderId="10" xfId="0" applyNumberFormat="1" applyFont="1" applyBorder="1" applyAlignment="1">
      <alignment horizontal="left" vertical="center" wrapText="1"/>
    </xf>
    <xf numFmtId="4" fontId="2" fillId="7" borderId="10" xfId="0" applyNumberFormat="1" applyFont="1" applyBorder="1" applyAlignment="1">
      <alignment horizontal="right" wrapText="1"/>
    </xf>
    <xf numFmtId="4" fontId="2" fillId="2" borderId="20" xfId="0" applyNumberFormat="1" applyFont="1" applyBorder="1" applyAlignment="1">
      <alignment horizontal="center" vertical="center" wrapText="1"/>
    </xf>
    <xf numFmtId="4" fontId="2" fillId="2" borderId="10" xfId="0" applyNumberFormat="1" applyFont="1" applyBorder="1" applyAlignment="1">
      <alignment horizontal="center" vertical="center" wrapText="1"/>
    </xf>
    <xf numFmtId="4" fontId="2" fillId="2" borderId="10" xfId="0" applyNumberFormat="1" applyFont="1" applyBorder="1" applyAlignment="1">
      <alignment horizontal="right" wrapText="1"/>
    </xf>
    <xf numFmtId="4" fontId="2" fillId="2" borderId="21" xfId="0" applyNumberFormat="1" applyFont="1" applyBorder="1" applyAlignment="1">
      <alignment horizontal="center" vertical="center" wrapText="1"/>
    </xf>
    <xf numFmtId="4" fontId="2" fillId="2" borderId="22" xfId="0" applyNumberFormat="1" applyFont="1" applyBorder="1" applyAlignment="1">
      <alignment horizontal="center" vertical="center" wrapText="1"/>
    </xf>
    <xf numFmtId="4" fontId="2" fillId="2" borderId="23" xfId="0" applyNumberFormat="1" applyFont="1" applyBorder="1" applyAlignment="1">
      <alignment horizontal="center" vertical="center" wrapText="1"/>
    </xf>
    <xf numFmtId="4" fontId="2" fillId="2" borderId="6" xfId="0" applyNumberFormat="1" applyFont="1" applyBorder="1" applyAlignment="1">
      <alignment horizontal="right" wrapText="1"/>
    </xf>
    <xf numFmtId="4" fontId="2" fillId="2" borderId="24" xfId="0" applyNumberFormat="1" applyFont="1" applyBorder="1" applyAlignment="1">
      <alignment horizontal="center" vertical="center" wrapText="1"/>
    </xf>
    <xf numFmtId="4" fontId="2" fillId="2" borderId="4" xfId="0" applyNumberFormat="1" applyFont="1" applyBorder="1" applyAlignment="1">
      <alignment horizontal="center" vertical="center" wrapText="1"/>
    </xf>
    <xf numFmtId="4" fontId="2" fillId="2" borderId="25" xfId="0" applyNumberFormat="1" applyFont="1" applyBorder="1" applyAlignment="1">
      <alignment horizontal="center" vertical="center" wrapText="1"/>
    </xf>
    <xf numFmtId="4" fontId="2" fillId="2" borderId="26" xfId="0" applyNumberFormat="1" applyFont="1" applyBorder="1" applyAlignment="1">
      <alignment horizontal="center" vertical="center" wrapText="1"/>
    </xf>
    <xf numFmtId="4" fontId="2" fillId="2" borderId="8" xfId="0" applyNumberFormat="1" applyFont="1" applyBorder="1" applyAlignment="1">
      <alignment horizontal="right" wrapText="1"/>
    </xf>
    <xf numFmtId="4" fontId="2" fillId="2" borderId="27" xfId="0" applyNumberFormat="1" applyFont="1" applyBorder="1" applyAlignment="1">
      <alignment horizontal="right" wrapText="1"/>
    </xf>
    <xf numFmtId="4" fontId="2" fillId="2" borderId="28" xfId="0" applyNumberFormat="1" applyFont="1" applyBorder="1" applyAlignment="1">
      <alignment horizontal="right" wrapText="1"/>
    </xf>
    <xf numFmtId="4" fontId="2" fillId="2" borderId="29" xfId="0" applyNumberFormat="1" applyFont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2" fillId="2" borderId="8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6" fillId="2" borderId="10" xfId="0" applyNumberFormat="1" applyFont="1" applyBorder="1" applyAlignment="1">
      <alignment horizontal="center" vertical="center" wrapText="1"/>
    </xf>
    <xf numFmtId="4" fontId="6" fillId="2" borderId="10" xfId="0" applyNumberFormat="1" applyFont="1" applyBorder="1" applyAlignment="1">
      <alignment horizontal="right" wrapText="1"/>
    </xf>
    <xf numFmtId="4" fontId="2" fillId="7" borderId="4" xfId="0" applyNumberFormat="1" applyFont="1" applyBorder="1" applyAlignment="1">
      <alignment horizontal="center" vertical="center" wrapText="1"/>
    </xf>
    <xf numFmtId="4" fontId="2" fillId="7" borderId="4" xfId="0" applyNumberFormat="1" applyFont="1" applyBorder="1" applyAlignment="1">
      <alignment horizontal="left" vertical="center" wrapText="1"/>
    </xf>
    <xf numFmtId="4" fontId="2" fillId="7" borderId="4" xfId="0" applyNumberFormat="1" applyFont="1" applyBorder="1" applyAlignment="1">
      <alignment horizontal="right" wrapText="1"/>
    </xf>
    <xf numFmtId="4" fontId="2" fillId="4" borderId="13" xfId="0" applyNumberFormat="1" applyFont="1" applyFill="1" applyBorder="1" applyAlignment="1" applyProtection="1">
      <alignment horizontal="right"/>
      <protection locked="0"/>
    </xf>
    <xf numFmtId="4" fontId="2" fillId="4" borderId="13" xfId="0" applyNumberFormat="1" applyFont="1" applyFill="1" applyBorder="1" applyAlignment="1" applyProtection="1">
      <alignment horizontal="right"/>
      <protection locked="0"/>
    </xf>
    <xf numFmtId="4" fontId="2" fillId="7" borderId="8" xfId="0" applyNumberFormat="1" applyFont="1" applyBorder="1" applyAlignment="1">
      <alignment horizontal="center" vertical="center" wrapText="1"/>
    </xf>
    <xf numFmtId="4" fontId="2" fillId="7" borderId="8" xfId="0" applyNumberFormat="1" applyFont="1" applyBorder="1" applyAlignment="1">
      <alignment horizontal="left" vertical="center" wrapText="1"/>
    </xf>
    <xf numFmtId="4" fontId="2" fillId="7" borderId="8" xfId="0" applyNumberFormat="1" applyFont="1" applyBorder="1" applyAlignment="1">
      <alignment horizontal="right" wrapText="1"/>
    </xf>
    <xf numFmtId="4" fontId="5" fillId="2" borderId="19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2" borderId="30" xfId="0" applyNumberFormat="1" applyFont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wrapText="1"/>
    </xf>
    <xf numFmtId="4" fontId="2" fillId="0" borderId="2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wrapText="1"/>
    </xf>
    <xf numFmtId="4" fontId="5" fillId="6" borderId="31" xfId="0" applyNumberFormat="1" applyFont="1" applyBorder="1" applyAlignment="1">
      <alignment horizontal="center" vertical="center" wrapText="1"/>
    </xf>
    <xf numFmtId="4" fontId="5" fillId="6" borderId="5" xfId="0" applyNumberFormat="1" applyFont="1" applyBorder="1" applyAlignment="1">
      <alignment horizontal="center" vertical="center" wrapText="1"/>
    </xf>
    <xf numFmtId="4" fontId="5" fillId="6" borderId="5" xfId="0" applyNumberFormat="1" applyFont="1" applyBorder="1" applyAlignment="1">
      <alignment horizontal="left" vertical="center" wrapText="1"/>
    </xf>
    <xf numFmtId="4" fontId="5" fillId="6" borderId="5" xfId="0" applyNumberFormat="1" applyFont="1" applyBorder="1" applyAlignment="1">
      <alignment horizontal="right" wrapText="1"/>
    </xf>
    <xf numFmtId="4" fontId="5" fillId="6" borderId="17" xfId="0" applyNumberFormat="1" applyFont="1" applyBorder="1" applyAlignment="1">
      <alignment horizontal="center" vertical="center" wrapText="1"/>
    </xf>
    <xf numFmtId="4" fontId="5" fillId="6" borderId="8" xfId="0" applyNumberFormat="1" applyFont="1" applyBorder="1" applyAlignment="1">
      <alignment horizontal="center" vertical="center" wrapText="1"/>
    </xf>
    <xf numFmtId="4" fontId="5" fillId="6" borderId="8" xfId="0" applyNumberFormat="1" applyFont="1" applyBorder="1" applyAlignment="1">
      <alignment horizontal="left" vertical="center" wrapText="1"/>
    </xf>
    <xf numFmtId="4" fontId="5" fillId="6" borderId="8" xfId="0" applyNumberFormat="1" applyFont="1" applyBorder="1" applyAlignment="1">
      <alignment horizontal="right" wrapText="1"/>
    </xf>
    <xf numFmtId="4" fontId="2" fillId="2" borderId="32" xfId="0" applyNumberFormat="1" applyFont="1" applyBorder="1" applyAlignment="1">
      <alignment horizontal="center" vertical="center" wrapText="1"/>
    </xf>
    <xf numFmtId="4" fontId="2" fillId="2" borderId="33" xfId="0" applyNumberFormat="1" applyFont="1" applyBorder="1" applyAlignment="1">
      <alignment horizontal="center" vertical="center" wrapText="1"/>
    </xf>
    <xf numFmtId="4" fontId="2" fillId="2" borderId="6" xfId="0" applyNumberFormat="1" applyFont="1" applyBorder="1" applyAlignment="1">
      <alignment horizontal="center" vertical="center" wrapText="1"/>
    </xf>
    <xf numFmtId="4" fontId="6" fillId="2" borderId="5" xfId="0" applyNumberFormat="1" applyFont="1" applyBorder="1" applyAlignment="1">
      <alignment horizontal="center" vertical="center" wrapText="1"/>
    </xf>
    <xf numFmtId="4" fontId="6" fillId="2" borderId="5" xfId="0" applyNumberFormat="1" applyFont="1" applyBorder="1" applyAlignment="1">
      <alignment horizontal="right" wrapText="1"/>
    </xf>
    <xf numFmtId="4" fontId="2" fillId="7" borderId="5" xfId="0" applyNumberFormat="1" applyFont="1" applyBorder="1" applyAlignment="1">
      <alignment horizontal="center" vertical="center" wrapText="1"/>
    </xf>
    <xf numFmtId="4" fontId="2" fillId="7" borderId="5" xfId="0" applyNumberFormat="1" applyFont="1" applyBorder="1" applyAlignment="1">
      <alignment horizontal="left" vertical="center" wrapText="1"/>
    </xf>
    <xf numFmtId="4" fontId="2" fillId="7" borderId="5" xfId="0" applyNumberFormat="1" applyFont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2" borderId="34" xfId="0" applyNumberFormat="1" applyFont="1" applyBorder="1" applyAlignment="1">
      <alignment horizontal="center" vertical="center" wrapText="1"/>
    </xf>
    <xf numFmtId="4" fontId="2" fillId="2" borderId="35" xfId="0" applyNumberFormat="1" applyFont="1" applyBorder="1" applyAlignment="1">
      <alignment horizontal="center" vertical="center" wrapText="1"/>
    </xf>
    <xf numFmtId="4" fontId="5" fillId="2" borderId="19" xfId="0" applyNumberFormat="1" applyFont="1" applyBorder="1" applyAlignment="1">
      <alignment horizontal="right" vertical="center" wrapText="1"/>
    </xf>
    <xf numFmtId="4" fontId="5" fillId="2" borderId="20" xfId="0" applyNumberFormat="1" applyFont="1" applyBorder="1" applyAlignment="1">
      <alignment horizontal="right" vertical="center" wrapText="1"/>
    </xf>
    <xf numFmtId="4" fontId="5" fillId="2" borderId="10" xfId="0" applyNumberFormat="1" applyFont="1" applyBorder="1" applyAlignment="1">
      <alignment horizontal="right" wrapText="1"/>
    </xf>
    <xf numFmtId="0" fontId="1" fillId="0" borderId="28" xfId="0" applyNumberFormat="1" applyFill="1" applyBorder="1" applyAlignment="1" applyProtection="1">
      <alignment horizontal="right" wrapText="1"/>
      <protection locked="0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 wrapText="1"/>
    </xf>
    <xf numFmtId="4" fontId="2" fillId="0" borderId="27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4" fontId="2" fillId="2" borderId="15" xfId="0" applyNumberFormat="1" applyFont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0" fontId="7" fillId="0" borderId="12" xfId="0" applyNumberFormat="1" applyFont="1" applyFill="1" applyBorder="1" applyAlignment="1" applyProtection="1">
      <alignment horizontal="right" wrapText="1"/>
      <protection locked="0"/>
    </xf>
    <xf numFmtId="4" fontId="2" fillId="2" borderId="27" xfId="0" applyNumberFormat="1" applyFont="1" applyBorder="1" applyAlignment="1">
      <alignment horizontal="right" wrapText="1"/>
    </xf>
    <xf numFmtId="4" fontId="2" fillId="2" borderId="33" xfId="0" applyNumberFormat="1" applyFont="1" applyBorder="1" applyAlignment="1">
      <alignment horizontal="left" vertical="center" wrapText="1"/>
    </xf>
    <xf numFmtId="4" fontId="2" fillId="2" borderId="32" xfId="0" applyNumberFormat="1" applyFont="1" applyBorder="1" applyAlignment="1">
      <alignment horizontal="left" vertical="center" wrapText="1"/>
    </xf>
    <xf numFmtId="4" fontId="2" fillId="2" borderId="22" xfId="0" applyNumberFormat="1" applyFont="1" applyBorder="1" applyAlignment="1">
      <alignment horizontal="left" vertical="center" wrapText="1"/>
    </xf>
    <xf numFmtId="4" fontId="5" fillId="2" borderId="33" xfId="0" applyNumberFormat="1" applyFont="1" applyBorder="1" applyAlignment="1">
      <alignment horizontal="left" vertical="center" wrapText="1"/>
    </xf>
    <xf numFmtId="4" fontId="5" fillId="2" borderId="20" xfId="0" applyNumberFormat="1" applyFont="1" applyBorder="1" applyAlignment="1">
      <alignment horizontal="center" vertical="center" wrapText="1"/>
    </xf>
    <xf numFmtId="1" fontId="2" fillId="2" borderId="30" xfId="0" applyNumberFormat="1" applyFont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Border="1" applyAlignment="1">
      <alignment horizontal="right" wrapText="1"/>
    </xf>
    <xf numFmtId="4" fontId="2" fillId="2" borderId="14" xfId="0" applyNumberFormat="1" applyFont="1" applyBorder="1" applyAlignment="1">
      <alignment horizontal="right" wrapText="1"/>
    </xf>
    <xf numFmtId="0" fontId="1" fillId="0" borderId="15" xfId="0" applyNumberFormat="1" applyFill="1" applyBorder="1" applyAlignment="1" applyProtection="1">
      <alignment horizontal="right" wrapText="1"/>
      <protection locked="0"/>
    </xf>
    <xf numFmtId="4" fontId="2" fillId="2" borderId="11" xfId="0" applyNumberFormat="1" applyFont="1" applyBorder="1" applyAlignment="1">
      <alignment horizontal="right" wrapText="1"/>
    </xf>
    <xf numFmtId="0" fontId="1" fillId="0" borderId="12" xfId="0" applyNumberFormat="1" applyFill="1" applyBorder="1" applyAlignment="1" applyProtection="1">
      <alignment horizontal="right" wrapText="1"/>
      <protection locked="0"/>
    </xf>
    <xf numFmtId="4" fontId="2" fillId="2" borderId="12" xfId="0" applyNumberFormat="1" applyFont="1" applyBorder="1" applyAlignment="1">
      <alignment horizontal="right" wrapText="1"/>
    </xf>
    <xf numFmtId="4" fontId="2" fillId="7" borderId="11" xfId="0" applyNumberFormat="1" applyFont="1" applyBorder="1" applyAlignment="1">
      <alignment horizontal="right" wrapText="1"/>
    </xf>
    <xf numFmtId="4" fontId="2" fillId="7" borderId="12" xfId="0" applyNumberFormat="1" applyFont="1" applyBorder="1" applyAlignment="1">
      <alignment horizontal="right" wrapText="1"/>
    </xf>
    <xf numFmtId="4" fontId="2" fillId="2" borderId="36" xfId="0" applyNumberFormat="1" applyFont="1" applyBorder="1" applyAlignment="1">
      <alignment horizontal="right" wrapText="1"/>
    </xf>
    <xf numFmtId="4" fontId="2" fillId="2" borderId="37" xfId="0" applyNumberFormat="1" applyFont="1" applyBorder="1" applyAlignment="1">
      <alignment horizontal="right" wrapText="1"/>
    </xf>
    <xf numFmtId="4" fontId="2" fillId="7" borderId="11" xfId="0" applyNumberFormat="1" applyFont="1" applyFill="1" applyBorder="1" applyAlignment="1">
      <alignment horizontal="right" wrapText="1"/>
    </xf>
    <xf numFmtId="4" fontId="2" fillId="7" borderId="12" xfId="0" applyNumberFormat="1" applyFont="1" applyFill="1" applyBorder="1" applyAlignment="1">
      <alignment horizontal="right" wrapText="1"/>
    </xf>
    <xf numFmtId="4" fontId="2" fillId="2" borderId="28" xfId="0" applyNumberFormat="1" applyFont="1" applyBorder="1" applyAlignment="1">
      <alignment horizontal="right" wrapText="1"/>
    </xf>
    <xf numFmtId="4" fontId="5" fillId="6" borderId="11" xfId="0" applyNumberFormat="1" applyFont="1" applyBorder="1" applyAlignment="1">
      <alignment horizontal="right" wrapText="1"/>
    </xf>
    <xf numFmtId="4" fontId="5" fillId="6" borderId="12" xfId="0" applyNumberFormat="1" applyFont="1" applyBorder="1" applyAlignment="1">
      <alignment horizontal="right" wrapText="1"/>
    </xf>
    <xf numFmtId="4" fontId="7" fillId="0" borderId="12" xfId="0" applyNumberFormat="1" applyFont="1" applyFill="1" applyBorder="1" applyAlignment="1" applyProtection="1">
      <alignment horizontal="right" wrapText="1"/>
      <protection locked="0"/>
    </xf>
    <xf numFmtId="4" fontId="2" fillId="2" borderId="38" xfId="0" applyNumberFormat="1" applyFont="1" applyBorder="1" applyAlignment="1">
      <alignment horizontal="right" wrapText="1"/>
    </xf>
    <xf numFmtId="4" fontId="2" fillId="2" borderId="39" xfId="0" applyNumberFormat="1" applyFont="1" applyBorder="1" applyAlignment="1">
      <alignment horizontal="right" wrapText="1"/>
    </xf>
    <xf numFmtId="4" fontId="5" fillId="7" borderId="11" xfId="0" applyNumberFormat="1" applyFont="1" applyFill="1" applyBorder="1" applyAlignment="1">
      <alignment horizontal="right" wrapText="1"/>
    </xf>
    <xf numFmtId="4" fontId="5" fillId="7" borderId="12" xfId="0" applyNumberFormat="1" applyFont="1" applyFill="1" applyBorder="1" applyAlignment="1">
      <alignment horizontal="right" wrapText="1"/>
    </xf>
    <xf numFmtId="4" fontId="6" fillId="2" borderId="14" xfId="0" applyNumberFormat="1" applyFont="1" applyBorder="1" applyAlignment="1">
      <alignment horizontal="right" wrapText="1"/>
    </xf>
    <xf numFmtId="0" fontId="8" fillId="0" borderId="15" xfId="0" applyNumberFormat="1" applyFont="1" applyFill="1" applyBorder="1" applyAlignment="1" applyProtection="1">
      <alignment horizontal="right" wrapText="1"/>
      <protection locked="0"/>
    </xf>
    <xf numFmtId="4" fontId="5" fillId="6" borderId="27" xfId="0" applyNumberFormat="1" applyFont="1" applyBorder="1" applyAlignment="1">
      <alignment horizontal="right" wrapText="1"/>
    </xf>
    <xf numFmtId="4" fontId="5" fillId="6" borderId="28" xfId="0" applyNumberFormat="1" applyFont="1" applyBorder="1" applyAlignment="1">
      <alignment horizontal="right" wrapText="1"/>
    </xf>
    <xf numFmtId="4" fontId="2" fillId="7" borderId="27" xfId="0" applyNumberFormat="1" applyFont="1" applyBorder="1" applyAlignment="1">
      <alignment horizontal="right" wrapText="1"/>
    </xf>
    <xf numFmtId="4" fontId="2" fillId="7" borderId="28" xfId="0" applyNumberFormat="1" applyFont="1" applyBorder="1" applyAlignment="1">
      <alignment horizontal="right" wrapText="1"/>
    </xf>
    <xf numFmtId="4" fontId="2" fillId="7" borderId="14" xfId="0" applyNumberFormat="1" applyFont="1" applyBorder="1" applyAlignment="1">
      <alignment horizontal="right" wrapText="1"/>
    </xf>
    <xf numFmtId="4" fontId="2" fillId="7" borderId="15" xfId="0" applyNumberFormat="1" applyFont="1" applyBorder="1" applyAlignment="1">
      <alignment horizontal="right" wrapText="1"/>
    </xf>
    <xf numFmtId="4" fontId="2" fillId="7" borderId="38" xfId="0" applyNumberFormat="1" applyFont="1" applyBorder="1" applyAlignment="1">
      <alignment horizontal="right" wrapText="1"/>
    </xf>
    <xf numFmtId="4" fontId="2" fillId="7" borderId="39" xfId="0" applyNumberFormat="1" applyFont="1" applyBorder="1" applyAlignment="1">
      <alignment horizontal="right" wrapText="1"/>
    </xf>
    <xf numFmtId="4" fontId="5" fillId="6" borderId="14" xfId="0" applyNumberFormat="1" applyFont="1" applyBorder="1" applyAlignment="1">
      <alignment horizontal="right" wrapText="1"/>
    </xf>
    <xf numFmtId="4" fontId="5" fillId="6" borderId="15" xfId="0" applyNumberFormat="1" applyFont="1" applyBorder="1" applyAlignment="1">
      <alignment horizontal="right" wrapText="1"/>
    </xf>
    <xf numFmtId="4" fontId="6" fillId="2" borderId="11" xfId="0" applyNumberFormat="1" applyFont="1" applyBorder="1" applyAlignment="1">
      <alignment horizontal="right" wrapText="1"/>
    </xf>
    <xf numFmtId="0" fontId="8" fillId="0" borderId="12" xfId="0" applyNumberFormat="1" applyFont="1" applyFill="1" applyBorder="1" applyAlignment="1" applyProtection="1">
      <alignment horizontal="right" wrapText="1"/>
      <protection locked="0"/>
    </xf>
    <xf numFmtId="4" fontId="5" fillId="0" borderId="11" xfId="0" applyNumberFormat="1" applyFont="1" applyFill="1" applyBorder="1" applyAlignment="1">
      <alignment wrapText="1"/>
    </xf>
    <xf numFmtId="0" fontId="1" fillId="0" borderId="12" xfId="0" applyNumberFormat="1" applyFill="1" applyBorder="1" applyAlignment="1" applyProtection="1">
      <alignment wrapText="1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" fontId="0" fillId="2" borderId="0" xfId="0" applyNumberFormat="1" applyBorder="1" applyAlignment="1">
      <alignment horizontal="center" wrapText="1"/>
    </xf>
    <xf numFmtId="4" fontId="0" fillId="2" borderId="0" xfId="0" applyNumberFormat="1" applyBorder="1" applyAlignment="1">
      <alignment horizontal="center" wrapText="1"/>
    </xf>
    <xf numFmtId="49" fontId="0" fillId="2" borderId="0" xfId="0" applyBorder="1" applyAlignment="1">
      <alignment horizontal="center" vertical="center" wrapText="1"/>
    </xf>
    <xf numFmtId="49" fontId="0" fillId="2" borderId="0" xfId="0" applyBorder="1" applyAlignment="1">
      <alignment horizontal="center" vertical="center" wrapText="1"/>
    </xf>
    <xf numFmtId="49" fontId="0" fillId="2" borderId="0" xfId="0" applyBorder="1" applyAlignment="1">
      <alignment horizontal="center" vertical="center" wrapText="1"/>
    </xf>
    <xf numFmtId="49" fontId="0" fillId="2" borderId="0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" fontId="7" fillId="2" borderId="40" xfId="0" applyNumberFormat="1" applyFont="1" applyBorder="1" applyAlignment="1">
      <alignment horizontal="right" vertical="center" wrapText="1"/>
    </xf>
    <xf numFmtId="4" fontId="7" fillId="2" borderId="41" xfId="0" applyNumberFormat="1" applyFont="1" applyBorder="1" applyAlignment="1">
      <alignment horizontal="right" vertical="center" wrapText="1"/>
    </xf>
    <xf numFmtId="4" fontId="7" fillId="2" borderId="42" xfId="0" applyNumberFormat="1" applyFont="1" applyBorder="1" applyAlignment="1">
      <alignment horizontal="right" vertical="center" wrapText="1"/>
    </xf>
    <xf numFmtId="4" fontId="5" fillId="2" borderId="14" xfId="0" applyNumberFormat="1" applyFont="1" applyBorder="1" applyAlignment="1">
      <alignment horizontal="right" wrapText="1"/>
    </xf>
    <xf numFmtId="4" fontId="5" fillId="2" borderId="15" xfId="0" applyNumberFormat="1" applyFont="1" applyBorder="1" applyAlignment="1">
      <alignment horizontal="right" wrapText="1"/>
    </xf>
    <xf numFmtId="4" fontId="5" fillId="2" borderId="11" xfId="0" applyNumberFormat="1" applyFont="1" applyBorder="1" applyAlignment="1">
      <alignment horizontal="right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9" fillId="2" borderId="27" xfId="0" applyNumberFormat="1" applyFont="1" applyBorder="1" applyAlignment="1">
      <alignment horizontal="center" wrapText="1"/>
    </xf>
    <xf numFmtId="4" fontId="9" fillId="2" borderId="28" xfId="0" applyNumberFormat="1" applyFont="1" applyBorder="1" applyAlignment="1">
      <alignment horizontal="center" wrapText="1"/>
    </xf>
    <xf numFmtId="0" fontId="1" fillId="0" borderId="43" xfId="0" applyNumberFormat="1" applyFill="1" applyBorder="1" applyAlignment="1" applyProtection="1">
      <alignment horizontal="left"/>
      <protection locked="0"/>
    </xf>
    <xf numFmtId="0" fontId="1" fillId="0" borderId="43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0"/>
  <sheetViews>
    <sheetView showGridLines="0" tabSelected="1" workbookViewId="0" topLeftCell="A1">
      <selection activeCell="H5" sqref="H5"/>
    </sheetView>
  </sheetViews>
  <sheetFormatPr defaultColWidth="9.33203125" defaultRowHeight="12.75"/>
  <cols>
    <col min="1" max="1" width="8.5" style="0" customWidth="1"/>
    <col min="2" max="2" width="12.33203125" style="0" customWidth="1"/>
    <col min="3" max="3" width="11.33203125" style="0" customWidth="1"/>
    <col min="4" max="4" width="78" style="0" customWidth="1"/>
    <col min="5" max="5" width="18.5" style="2" customWidth="1"/>
    <col min="6" max="6" width="8.83203125" style="1" customWidth="1"/>
    <col min="7" max="7" width="9.83203125" style="1" customWidth="1"/>
    <col min="8" max="8" width="20.33203125" style="2" customWidth="1"/>
    <col min="9" max="9" width="9.5" style="2" customWidth="1"/>
  </cols>
  <sheetData>
    <row r="1" spans="1:9" ht="64.5" customHeight="1">
      <c r="A1" s="31" t="s">
        <v>848</v>
      </c>
      <c r="E1"/>
      <c r="F1"/>
      <c r="G1"/>
      <c r="H1" s="199" t="s">
        <v>968</v>
      </c>
      <c r="I1" s="198"/>
    </row>
    <row r="2" spans="1:9" s="44" customFormat="1" ht="43.5" customHeight="1">
      <c r="A2" s="53" t="s">
        <v>103</v>
      </c>
      <c r="B2" s="54" t="s">
        <v>104</v>
      </c>
      <c r="C2" s="54" t="s">
        <v>105</v>
      </c>
      <c r="D2" s="54" t="s">
        <v>106</v>
      </c>
      <c r="E2" s="55" t="s">
        <v>1304</v>
      </c>
      <c r="F2" s="196" t="s">
        <v>1302</v>
      </c>
      <c r="G2" s="197"/>
      <c r="H2" s="42" t="s">
        <v>1303</v>
      </c>
      <c r="I2" s="43" t="s">
        <v>737</v>
      </c>
    </row>
    <row r="3" spans="1:9" ht="30" customHeight="1">
      <c r="A3" s="56" t="s">
        <v>107</v>
      </c>
      <c r="B3" s="57"/>
      <c r="C3" s="57"/>
      <c r="D3" s="58" t="s">
        <v>108</v>
      </c>
      <c r="E3" s="59">
        <f>E4+E8+E11+E58</f>
        <v>190005</v>
      </c>
      <c r="F3" s="157" t="s">
        <v>109</v>
      </c>
      <c r="G3" s="158"/>
      <c r="H3" s="20">
        <f>H4+H8+H11+H58</f>
        <v>368178.08999999997</v>
      </c>
      <c r="I3" s="20">
        <f>H3/F3%</f>
        <v>8.793206847777478</v>
      </c>
    </row>
    <row r="4" spans="1:9" ht="16.5" customHeight="1">
      <c r="A4" s="60"/>
      <c r="B4" s="61" t="s">
        <v>110</v>
      </c>
      <c r="C4" s="61"/>
      <c r="D4" s="62" t="s">
        <v>111</v>
      </c>
      <c r="E4" s="63">
        <v>0</v>
      </c>
      <c r="F4" s="150">
        <f>F5</f>
        <v>37500</v>
      </c>
      <c r="G4" s="151"/>
      <c r="H4" s="21">
        <f>H5</f>
        <v>0</v>
      </c>
      <c r="I4" s="26">
        <f aca="true" t="shared" si="0" ref="I4:I67">H4/F4%</f>
        <v>0</v>
      </c>
    </row>
    <row r="5" spans="1:9" ht="16.5" customHeight="1">
      <c r="A5" s="60"/>
      <c r="B5" s="64"/>
      <c r="C5" s="65" t="s">
        <v>112</v>
      </c>
      <c r="D5" s="24" t="s">
        <v>113</v>
      </c>
      <c r="E5" s="66">
        <v>0</v>
      </c>
      <c r="F5" s="147">
        <f>F6+F7</f>
        <v>37500</v>
      </c>
      <c r="G5" s="149"/>
      <c r="H5" s="18">
        <f>H6+H7</f>
        <v>0</v>
      </c>
      <c r="I5" s="27">
        <f t="shared" si="0"/>
        <v>0</v>
      </c>
    </row>
    <row r="6" spans="1:9" ht="45" customHeight="1">
      <c r="A6" s="60"/>
      <c r="B6" s="64"/>
      <c r="C6" s="64"/>
      <c r="D6" s="24" t="s">
        <v>114</v>
      </c>
      <c r="E6" s="66">
        <v>0</v>
      </c>
      <c r="F6" s="147" t="s">
        <v>115</v>
      </c>
      <c r="G6" s="149"/>
      <c r="H6" s="18">
        <v>0</v>
      </c>
      <c r="I6" s="27">
        <f t="shared" si="0"/>
        <v>0</v>
      </c>
    </row>
    <row r="7" spans="1:9" ht="48" customHeight="1">
      <c r="A7" s="60"/>
      <c r="B7" s="64"/>
      <c r="C7" s="64"/>
      <c r="D7" s="24" t="s">
        <v>116</v>
      </c>
      <c r="E7" s="66">
        <v>0</v>
      </c>
      <c r="F7" s="147" t="s">
        <v>117</v>
      </c>
      <c r="G7" s="149"/>
      <c r="H7" s="18">
        <v>0</v>
      </c>
      <c r="I7" s="27">
        <f t="shared" si="0"/>
        <v>0</v>
      </c>
    </row>
    <row r="8" spans="1:9" ht="16.5" customHeight="1">
      <c r="A8" s="60"/>
      <c r="B8" s="61" t="s">
        <v>118</v>
      </c>
      <c r="C8" s="61"/>
      <c r="D8" s="62" t="s">
        <v>119</v>
      </c>
      <c r="E8" s="63">
        <f>E9</f>
        <v>15160</v>
      </c>
      <c r="F8" s="150" t="s">
        <v>120</v>
      </c>
      <c r="G8" s="151"/>
      <c r="H8" s="21">
        <f>H9</f>
        <v>6185</v>
      </c>
      <c r="I8" s="28">
        <f t="shared" si="0"/>
        <v>40.798153034300796</v>
      </c>
    </row>
    <row r="9" spans="1:9" ht="30.75" customHeight="1">
      <c r="A9" s="60"/>
      <c r="B9" s="64"/>
      <c r="C9" s="65" t="s">
        <v>121</v>
      </c>
      <c r="D9" s="24" t="s">
        <v>122</v>
      </c>
      <c r="E9" s="66">
        <f>E10</f>
        <v>15160</v>
      </c>
      <c r="F9" s="147" t="s">
        <v>120</v>
      </c>
      <c r="G9" s="149"/>
      <c r="H9" s="18">
        <v>6185</v>
      </c>
      <c r="I9" s="27">
        <f t="shared" si="0"/>
        <v>40.798153034300796</v>
      </c>
    </row>
    <row r="10" spans="1:9" ht="16.5" customHeight="1">
      <c r="A10" s="60"/>
      <c r="B10" s="64"/>
      <c r="C10" s="64"/>
      <c r="D10" s="24" t="s">
        <v>123</v>
      </c>
      <c r="E10" s="66">
        <v>15160</v>
      </c>
      <c r="F10" s="147" t="s">
        <v>120</v>
      </c>
      <c r="G10" s="149"/>
      <c r="H10" s="18">
        <v>6185</v>
      </c>
      <c r="I10" s="27">
        <f t="shared" si="0"/>
        <v>40.798153034300796</v>
      </c>
    </row>
    <row r="11" spans="1:9" ht="16.5" customHeight="1">
      <c r="A11" s="60"/>
      <c r="B11" s="61" t="s">
        <v>124</v>
      </c>
      <c r="C11" s="61"/>
      <c r="D11" s="62" t="s">
        <v>125</v>
      </c>
      <c r="E11" s="63">
        <f>E12+E17+E22+E25+E27+E31+E37+E33</f>
        <v>174345</v>
      </c>
      <c r="F11" s="150" t="s">
        <v>126</v>
      </c>
      <c r="G11" s="151"/>
      <c r="H11" s="21">
        <f>H12+H17+H22+H25+H27+H31+H33+H37</f>
        <v>101568.95</v>
      </c>
      <c r="I11" s="28">
        <f t="shared" si="0"/>
        <v>2.622155988527142</v>
      </c>
    </row>
    <row r="12" spans="1:9" ht="16.5" customHeight="1">
      <c r="A12" s="60"/>
      <c r="B12" s="64"/>
      <c r="C12" s="65" t="s">
        <v>127</v>
      </c>
      <c r="D12" s="24" t="s">
        <v>128</v>
      </c>
      <c r="E12" s="66">
        <f>E13+E14+E15+E16</f>
        <v>42295</v>
      </c>
      <c r="F12" s="147" t="s">
        <v>129</v>
      </c>
      <c r="G12" s="149"/>
      <c r="H12" s="18">
        <f>H13+H14+H15+H16</f>
        <v>18541.46</v>
      </c>
      <c r="I12" s="27">
        <f t="shared" si="0"/>
        <v>37.689724565504626</v>
      </c>
    </row>
    <row r="13" spans="1:9" ht="33" customHeight="1">
      <c r="A13" s="60"/>
      <c r="B13" s="64"/>
      <c r="C13" s="64"/>
      <c r="D13" s="24" t="s">
        <v>130</v>
      </c>
      <c r="E13" s="66">
        <v>0</v>
      </c>
      <c r="F13" s="147" t="s">
        <v>131</v>
      </c>
      <c r="G13" s="149"/>
      <c r="H13" s="18">
        <v>0</v>
      </c>
      <c r="I13" s="27">
        <f t="shared" si="0"/>
        <v>0</v>
      </c>
    </row>
    <row r="14" spans="1:9" ht="33" customHeight="1">
      <c r="A14" s="60"/>
      <c r="B14" s="64"/>
      <c r="C14" s="64"/>
      <c r="D14" s="24" t="s">
        <v>132</v>
      </c>
      <c r="E14" s="66">
        <v>20000</v>
      </c>
      <c r="F14" s="147" t="s">
        <v>133</v>
      </c>
      <c r="G14" s="149"/>
      <c r="H14" s="18">
        <v>0</v>
      </c>
      <c r="I14" s="27"/>
    </row>
    <row r="15" spans="1:9" ht="33" customHeight="1">
      <c r="A15" s="60"/>
      <c r="B15" s="64"/>
      <c r="C15" s="64"/>
      <c r="D15" s="24" t="s">
        <v>134</v>
      </c>
      <c r="E15" s="66">
        <v>22295</v>
      </c>
      <c r="F15" s="147" t="s">
        <v>135</v>
      </c>
      <c r="G15" s="149"/>
      <c r="H15" s="18">
        <v>18541.46</v>
      </c>
      <c r="I15" s="27">
        <f t="shared" si="0"/>
        <v>83.16420722135008</v>
      </c>
    </row>
    <row r="16" spans="1:9" ht="33" customHeight="1">
      <c r="A16" s="60"/>
      <c r="B16" s="64"/>
      <c r="C16" s="64"/>
      <c r="D16" s="24" t="s">
        <v>136</v>
      </c>
      <c r="E16" s="66">
        <v>0</v>
      </c>
      <c r="F16" s="147" t="s">
        <v>137</v>
      </c>
      <c r="G16" s="149"/>
      <c r="H16" s="18">
        <v>0</v>
      </c>
      <c r="I16" s="27">
        <f t="shared" si="0"/>
        <v>0</v>
      </c>
    </row>
    <row r="17" spans="1:9" ht="16.5" customHeight="1">
      <c r="A17" s="60"/>
      <c r="B17" s="64"/>
      <c r="C17" s="65" t="s">
        <v>138</v>
      </c>
      <c r="D17" s="24" t="s">
        <v>128</v>
      </c>
      <c r="E17" s="66">
        <f>SUM(E18:E20)</f>
        <v>32000</v>
      </c>
      <c r="F17" s="147" t="s">
        <v>139</v>
      </c>
      <c r="G17" s="149"/>
      <c r="H17" s="18">
        <f>H18+H19+H20+H21</f>
        <v>14038.54</v>
      </c>
      <c r="I17" s="27">
        <f t="shared" si="0"/>
        <v>41.168739002932554</v>
      </c>
    </row>
    <row r="18" spans="1:9" ht="33" customHeight="1">
      <c r="A18" s="67"/>
      <c r="B18" s="50"/>
      <c r="C18" s="50"/>
      <c r="D18" s="11" t="s">
        <v>130</v>
      </c>
      <c r="E18" s="51">
        <v>0</v>
      </c>
      <c r="F18" s="145" t="s">
        <v>140</v>
      </c>
      <c r="G18" s="133"/>
      <c r="H18" s="18">
        <v>0</v>
      </c>
      <c r="I18" s="27">
        <f t="shared" si="0"/>
        <v>0</v>
      </c>
    </row>
    <row r="19" spans="1:9" ht="33" customHeight="1">
      <c r="A19" s="68"/>
      <c r="B19" s="69"/>
      <c r="C19" s="69"/>
      <c r="D19" s="14" t="s">
        <v>132</v>
      </c>
      <c r="E19" s="70">
        <v>15000</v>
      </c>
      <c r="F19" s="152" t="s">
        <v>133</v>
      </c>
      <c r="G19" s="153"/>
      <c r="H19" s="18">
        <v>0</v>
      </c>
      <c r="I19" s="27"/>
    </row>
    <row r="20" spans="1:9" ht="33" customHeight="1">
      <c r="A20" s="71"/>
      <c r="B20" s="3"/>
      <c r="C20" s="3"/>
      <c r="D20" s="9" t="s">
        <v>134</v>
      </c>
      <c r="E20" s="47">
        <v>17000</v>
      </c>
      <c r="F20" s="160" t="s">
        <v>141</v>
      </c>
      <c r="G20" s="161"/>
      <c r="H20" s="41">
        <v>14038.54</v>
      </c>
      <c r="I20" s="46">
        <f t="shared" si="0"/>
        <v>82.57964705882354</v>
      </c>
    </row>
    <row r="21" spans="1:9" ht="33" customHeight="1">
      <c r="A21" s="60"/>
      <c r="B21" s="64"/>
      <c r="C21" s="64"/>
      <c r="D21" s="24" t="s">
        <v>136</v>
      </c>
      <c r="E21" s="66">
        <v>0</v>
      </c>
      <c r="F21" s="147" t="s">
        <v>142</v>
      </c>
      <c r="G21" s="149"/>
      <c r="H21" s="18">
        <v>0</v>
      </c>
      <c r="I21" s="27">
        <f t="shared" si="0"/>
        <v>0</v>
      </c>
    </row>
    <row r="22" spans="1:9" ht="16.5" customHeight="1">
      <c r="A22" s="60"/>
      <c r="B22" s="64"/>
      <c r="C22" s="65" t="s">
        <v>143</v>
      </c>
      <c r="D22" s="24" t="s">
        <v>144</v>
      </c>
      <c r="E22" s="66">
        <v>0</v>
      </c>
      <c r="F22" s="147" t="s">
        <v>145</v>
      </c>
      <c r="G22" s="149"/>
      <c r="H22" s="18">
        <f>H23+H24</f>
        <v>18450</v>
      </c>
      <c r="I22" s="27">
        <f t="shared" si="0"/>
        <v>31.914893617021274</v>
      </c>
    </row>
    <row r="23" spans="1:9" ht="63.75" customHeight="1">
      <c r="A23" s="60"/>
      <c r="B23" s="64"/>
      <c r="C23" s="64"/>
      <c r="D23" s="24" t="s">
        <v>1305</v>
      </c>
      <c r="E23" s="66">
        <v>0</v>
      </c>
      <c r="F23" s="147" t="s">
        <v>146</v>
      </c>
      <c r="G23" s="149"/>
      <c r="H23" s="18">
        <v>0</v>
      </c>
      <c r="I23" s="27">
        <f t="shared" si="0"/>
        <v>0</v>
      </c>
    </row>
    <row r="24" spans="1:9" ht="30.75" customHeight="1">
      <c r="A24" s="60"/>
      <c r="B24" s="64"/>
      <c r="C24" s="64"/>
      <c r="D24" s="24" t="s">
        <v>147</v>
      </c>
      <c r="E24" s="66">
        <v>0</v>
      </c>
      <c r="F24" s="147" t="s">
        <v>148</v>
      </c>
      <c r="G24" s="149"/>
      <c r="H24" s="18">
        <v>18450</v>
      </c>
      <c r="I24" s="27">
        <f t="shared" si="0"/>
        <v>100</v>
      </c>
    </row>
    <row r="25" spans="1:9" ht="16.5" customHeight="1">
      <c r="A25" s="60"/>
      <c r="B25" s="64"/>
      <c r="C25" s="65" t="s">
        <v>149</v>
      </c>
      <c r="D25" s="24" t="s">
        <v>113</v>
      </c>
      <c r="E25" s="66">
        <v>0</v>
      </c>
      <c r="F25" s="147" t="s">
        <v>150</v>
      </c>
      <c r="G25" s="149"/>
      <c r="H25" s="18">
        <v>0</v>
      </c>
      <c r="I25" s="27">
        <f t="shared" si="0"/>
        <v>0</v>
      </c>
    </row>
    <row r="26" spans="1:9" ht="33" customHeight="1">
      <c r="A26" s="60"/>
      <c r="B26" s="64"/>
      <c r="C26" s="64"/>
      <c r="D26" s="24" t="s">
        <v>151</v>
      </c>
      <c r="E26" s="66">
        <v>0</v>
      </c>
      <c r="F26" s="147" t="s">
        <v>150</v>
      </c>
      <c r="G26" s="149"/>
      <c r="H26" s="18">
        <v>0</v>
      </c>
      <c r="I26" s="27">
        <f t="shared" si="0"/>
        <v>0</v>
      </c>
    </row>
    <row r="27" spans="1:9" ht="16.5" customHeight="1">
      <c r="A27" s="60"/>
      <c r="B27" s="64"/>
      <c r="C27" s="65" t="s">
        <v>152</v>
      </c>
      <c r="D27" s="24" t="s">
        <v>113</v>
      </c>
      <c r="E27" s="66">
        <f>E28+E29+E30</f>
        <v>50</v>
      </c>
      <c r="F27" s="147" t="s">
        <v>153</v>
      </c>
      <c r="G27" s="149"/>
      <c r="H27" s="18">
        <f>H28+H29+H30</f>
        <v>38.1</v>
      </c>
      <c r="I27" s="27">
        <f t="shared" si="0"/>
        <v>0.35956964892412235</v>
      </c>
    </row>
    <row r="28" spans="1:9" ht="33" customHeight="1">
      <c r="A28" s="60"/>
      <c r="B28" s="64"/>
      <c r="C28" s="64"/>
      <c r="D28" s="24" t="s">
        <v>130</v>
      </c>
      <c r="E28" s="66">
        <v>0</v>
      </c>
      <c r="F28" s="147" t="s">
        <v>154</v>
      </c>
      <c r="G28" s="149"/>
      <c r="H28" s="18">
        <v>38.1</v>
      </c>
      <c r="I28" s="27">
        <f t="shared" si="0"/>
        <v>95.25</v>
      </c>
    </row>
    <row r="29" spans="1:9" ht="33" customHeight="1">
      <c r="A29" s="60"/>
      <c r="B29" s="64"/>
      <c r="C29" s="64"/>
      <c r="D29" s="24" t="s">
        <v>132</v>
      </c>
      <c r="E29" s="66">
        <v>50</v>
      </c>
      <c r="F29" s="147" t="s">
        <v>133</v>
      </c>
      <c r="G29" s="149"/>
      <c r="H29" s="18">
        <v>0</v>
      </c>
      <c r="I29" s="27"/>
    </row>
    <row r="30" spans="1:9" ht="33" customHeight="1">
      <c r="A30" s="60"/>
      <c r="B30" s="64"/>
      <c r="C30" s="64"/>
      <c r="D30" s="24" t="s">
        <v>151</v>
      </c>
      <c r="E30" s="66">
        <v>0</v>
      </c>
      <c r="F30" s="147" t="s">
        <v>155</v>
      </c>
      <c r="G30" s="149"/>
      <c r="H30" s="18">
        <v>0</v>
      </c>
      <c r="I30" s="27">
        <f t="shared" si="0"/>
        <v>0</v>
      </c>
    </row>
    <row r="31" spans="1:9" ht="16.5" customHeight="1">
      <c r="A31" s="60"/>
      <c r="B31" s="64"/>
      <c r="C31" s="65" t="s">
        <v>156</v>
      </c>
      <c r="D31" s="24" t="s">
        <v>157</v>
      </c>
      <c r="E31" s="66">
        <f>E32</f>
        <v>100000</v>
      </c>
      <c r="F31" s="147" t="s">
        <v>133</v>
      </c>
      <c r="G31" s="149"/>
      <c r="H31" s="18">
        <v>0</v>
      </c>
      <c r="I31" s="27"/>
    </row>
    <row r="32" spans="1:9" ht="28.5" customHeight="1">
      <c r="A32" s="60"/>
      <c r="B32" s="64"/>
      <c r="C32" s="64"/>
      <c r="D32" s="24" t="s">
        <v>158</v>
      </c>
      <c r="E32" s="66">
        <v>100000</v>
      </c>
      <c r="F32" s="147" t="s">
        <v>133</v>
      </c>
      <c r="G32" s="149"/>
      <c r="H32" s="18">
        <v>0</v>
      </c>
      <c r="I32" s="27"/>
    </row>
    <row r="33" spans="1:9" ht="16.5" customHeight="1">
      <c r="A33" s="60"/>
      <c r="B33" s="64"/>
      <c r="C33" s="65" t="s">
        <v>159</v>
      </c>
      <c r="D33" s="24" t="s">
        <v>157</v>
      </c>
      <c r="E33" s="66">
        <v>0</v>
      </c>
      <c r="F33" s="147" t="s">
        <v>160</v>
      </c>
      <c r="G33" s="149"/>
      <c r="H33" s="18">
        <f>H34+H35+H36</f>
        <v>30825.68</v>
      </c>
      <c r="I33" s="27">
        <f t="shared" si="0"/>
        <v>1.4062842296629325</v>
      </c>
    </row>
    <row r="34" spans="1:9" ht="16.5" customHeight="1">
      <c r="A34" s="60"/>
      <c r="B34" s="64"/>
      <c r="C34" s="64"/>
      <c r="D34" s="24" t="s">
        <v>161</v>
      </c>
      <c r="E34" s="66">
        <v>0</v>
      </c>
      <c r="F34" s="147" t="s">
        <v>162</v>
      </c>
      <c r="G34" s="149"/>
      <c r="H34" s="18">
        <v>0</v>
      </c>
      <c r="I34" s="27">
        <f t="shared" si="0"/>
        <v>0</v>
      </c>
    </row>
    <row r="35" spans="1:9" ht="16.5" customHeight="1">
      <c r="A35" s="60"/>
      <c r="B35" s="64"/>
      <c r="C35" s="64"/>
      <c r="D35" s="24" t="s">
        <v>163</v>
      </c>
      <c r="E35" s="66">
        <v>0</v>
      </c>
      <c r="F35" s="147" t="s">
        <v>164</v>
      </c>
      <c r="G35" s="149"/>
      <c r="H35" s="18">
        <v>30825.68</v>
      </c>
      <c r="I35" s="27">
        <f t="shared" si="0"/>
        <v>96.55655442443226</v>
      </c>
    </row>
    <row r="36" spans="1:9" ht="28.5" customHeight="1">
      <c r="A36" s="78"/>
      <c r="B36" s="15"/>
      <c r="C36" s="50"/>
      <c r="D36" s="11" t="s">
        <v>165</v>
      </c>
      <c r="E36" s="51">
        <v>0</v>
      </c>
      <c r="F36" s="145" t="s">
        <v>166</v>
      </c>
      <c r="G36" s="133"/>
      <c r="H36" s="18">
        <v>0</v>
      </c>
      <c r="I36" s="27">
        <f t="shared" si="0"/>
        <v>0</v>
      </c>
    </row>
    <row r="37" spans="1:9" ht="16.5" customHeight="1">
      <c r="A37" s="114"/>
      <c r="B37" s="98"/>
      <c r="C37" s="116" t="s">
        <v>168</v>
      </c>
      <c r="D37" s="14" t="s">
        <v>157</v>
      </c>
      <c r="E37" s="70">
        <v>0</v>
      </c>
      <c r="F37" s="152" t="s">
        <v>169</v>
      </c>
      <c r="G37" s="153"/>
      <c r="H37" s="18">
        <f>H38+H39+H40+H41+H42+H43+H44+H45+H46+H47+H48+H49+H51+H52+H53+H54+H55+H56+H57</f>
        <v>19675.17</v>
      </c>
      <c r="I37" s="27">
        <f t="shared" si="0"/>
        <v>1.2979628591219448</v>
      </c>
    </row>
    <row r="38" spans="1:9" ht="16.5" customHeight="1">
      <c r="A38" s="73"/>
      <c r="B38" s="74"/>
      <c r="C38" s="74"/>
      <c r="D38" s="25" t="s">
        <v>161</v>
      </c>
      <c r="E38" s="75">
        <v>0</v>
      </c>
      <c r="F38" s="136" t="s">
        <v>170</v>
      </c>
      <c r="G38" s="156"/>
      <c r="H38" s="18">
        <v>6765</v>
      </c>
      <c r="I38" s="27">
        <f t="shared" si="0"/>
        <v>1.537744641192917</v>
      </c>
    </row>
    <row r="39" spans="1:9" ht="15.75" customHeight="1">
      <c r="A39" s="78"/>
      <c r="B39" s="15"/>
      <c r="C39" s="15"/>
      <c r="D39" s="11" t="s">
        <v>163</v>
      </c>
      <c r="E39" s="51">
        <v>0</v>
      </c>
      <c r="F39" s="145" t="s">
        <v>171</v>
      </c>
      <c r="G39" s="133"/>
      <c r="H39" s="18">
        <v>12910.17</v>
      </c>
      <c r="I39" s="27">
        <f t="shared" si="0"/>
        <v>60.86831683168317</v>
      </c>
    </row>
    <row r="40" spans="1:9" ht="29.25" customHeight="1">
      <c r="A40" s="71"/>
      <c r="B40" s="3"/>
      <c r="C40" s="3"/>
      <c r="D40" s="25" t="s">
        <v>165</v>
      </c>
      <c r="E40" s="75">
        <v>0</v>
      </c>
      <c r="F40" s="136" t="s">
        <v>172</v>
      </c>
      <c r="G40" s="156"/>
      <c r="H40" s="18">
        <v>0</v>
      </c>
      <c r="I40" s="27">
        <f t="shared" si="0"/>
        <v>0</v>
      </c>
    </row>
    <row r="41" spans="1:9" ht="18.75" customHeight="1">
      <c r="A41" s="60"/>
      <c r="B41" s="64"/>
      <c r="C41" s="64"/>
      <c r="D41" s="24" t="s">
        <v>1784</v>
      </c>
      <c r="E41" s="66">
        <v>0</v>
      </c>
      <c r="F41" s="147" t="s">
        <v>173</v>
      </c>
      <c r="G41" s="149"/>
      <c r="H41" s="18">
        <v>0</v>
      </c>
      <c r="I41" s="27">
        <f t="shared" si="0"/>
        <v>0</v>
      </c>
    </row>
    <row r="42" spans="1:9" ht="18" customHeight="1">
      <c r="A42" s="78"/>
      <c r="B42" s="15"/>
      <c r="C42" s="15"/>
      <c r="D42" s="11" t="s">
        <v>1785</v>
      </c>
      <c r="E42" s="51">
        <v>0</v>
      </c>
      <c r="F42" s="145" t="s">
        <v>174</v>
      </c>
      <c r="G42" s="133"/>
      <c r="H42" s="18">
        <v>0</v>
      </c>
      <c r="I42" s="27">
        <f t="shared" si="0"/>
        <v>0</v>
      </c>
    </row>
    <row r="43" spans="1:9" ht="21" customHeight="1">
      <c r="A43" s="71"/>
      <c r="B43" s="3"/>
      <c r="C43" s="3"/>
      <c r="D43" s="9" t="s">
        <v>175</v>
      </c>
      <c r="E43" s="47">
        <v>0</v>
      </c>
      <c r="F43" s="160" t="s">
        <v>176</v>
      </c>
      <c r="G43" s="161"/>
      <c r="H43" s="41">
        <v>0</v>
      </c>
      <c r="I43" s="46">
        <f t="shared" si="0"/>
        <v>0</v>
      </c>
    </row>
    <row r="44" spans="1:9" ht="18.75" customHeight="1">
      <c r="A44" s="60"/>
      <c r="B44" s="64"/>
      <c r="C44" s="64"/>
      <c r="D44" s="24" t="s">
        <v>1783</v>
      </c>
      <c r="E44" s="66">
        <v>0</v>
      </c>
      <c r="F44" s="147" t="s">
        <v>177</v>
      </c>
      <c r="G44" s="149"/>
      <c r="H44" s="18">
        <v>0</v>
      </c>
      <c r="I44" s="27">
        <f t="shared" si="0"/>
        <v>0</v>
      </c>
    </row>
    <row r="45" spans="1:9" ht="17.25" customHeight="1">
      <c r="A45" s="60"/>
      <c r="B45" s="64"/>
      <c r="C45" s="64"/>
      <c r="D45" s="24" t="s">
        <v>178</v>
      </c>
      <c r="E45" s="66">
        <v>0</v>
      </c>
      <c r="F45" s="147" t="s">
        <v>179</v>
      </c>
      <c r="G45" s="149"/>
      <c r="H45" s="18">
        <v>0</v>
      </c>
      <c r="I45" s="27">
        <f t="shared" si="0"/>
        <v>0</v>
      </c>
    </row>
    <row r="46" spans="1:9" ht="19.5" customHeight="1">
      <c r="A46" s="60"/>
      <c r="B46" s="64"/>
      <c r="C46" s="64"/>
      <c r="D46" s="24" t="s">
        <v>180</v>
      </c>
      <c r="E46" s="66">
        <v>0</v>
      </c>
      <c r="F46" s="147" t="s">
        <v>181</v>
      </c>
      <c r="G46" s="149"/>
      <c r="H46" s="18">
        <v>0</v>
      </c>
      <c r="I46" s="27">
        <f t="shared" si="0"/>
        <v>0</v>
      </c>
    </row>
    <row r="47" spans="1:9" ht="14.25" customHeight="1">
      <c r="A47" s="60"/>
      <c r="B47" s="64"/>
      <c r="C47" s="64"/>
      <c r="D47" s="24" t="s">
        <v>182</v>
      </c>
      <c r="E47" s="66">
        <v>0</v>
      </c>
      <c r="F47" s="147" t="s">
        <v>183</v>
      </c>
      <c r="G47" s="149"/>
      <c r="H47" s="18">
        <v>0</v>
      </c>
      <c r="I47" s="27">
        <f t="shared" si="0"/>
        <v>0</v>
      </c>
    </row>
    <row r="48" spans="1:9" ht="20.25" customHeight="1">
      <c r="A48" s="60"/>
      <c r="B48" s="64"/>
      <c r="C48" s="64"/>
      <c r="D48" s="24" t="s">
        <v>740</v>
      </c>
      <c r="E48" s="66">
        <v>0</v>
      </c>
      <c r="F48" s="147" t="s">
        <v>184</v>
      </c>
      <c r="G48" s="149"/>
      <c r="H48" s="18">
        <v>0</v>
      </c>
      <c r="I48" s="27">
        <f t="shared" si="0"/>
        <v>0</v>
      </c>
    </row>
    <row r="49" spans="1:9" ht="16.5" customHeight="1">
      <c r="A49" s="60"/>
      <c r="B49" s="64"/>
      <c r="C49" s="64"/>
      <c r="D49" s="24" t="s">
        <v>741</v>
      </c>
      <c r="E49" s="66">
        <v>0</v>
      </c>
      <c r="F49" s="147" t="s">
        <v>185</v>
      </c>
      <c r="G49" s="149"/>
      <c r="H49" s="18">
        <v>0</v>
      </c>
      <c r="I49" s="27">
        <f t="shared" si="0"/>
        <v>0</v>
      </c>
    </row>
    <row r="50" spans="1:9" ht="15.75" customHeight="1">
      <c r="A50" s="60"/>
      <c r="B50" s="64"/>
      <c r="C50" s="64"/>
      <c r="D50" s="24" t="s">
        <v>1765</v>
      </c>
      <c r="E50" s="66">
        <v>0</v>
      </c>
      <c r="F50" s="147" t="s">
        <v>185</v>
      </c>
      <c r="G50" s="149"/>
      <c r="H50" s="18">
        <v>0</v>
      </c>
      <c r="I50" s="27">
        <f t="shared" si="0"/>
        <v>0</v>
      </c>
    </row>
    <row r="51" spans="1:9" ht="14.25" customHeight="1">
      <c r="A51" s="60"/>
      <c r="B51" s="64"/>
      <c r="C51" s="64"/>
      <c r="D51" s="24" t="s">
        <v>742</v>
      </c>
      <c r="E51" s="66">
        <v>0</v>
      </c>
      <c r="F51" s="147" t="s">
        <v>186</v>
      </c>
      <c r="G51" s="149"/>
      <c r="H51" s="18">
        <v>0</v>
      </c>
      <c r="I51" s="27">
        <f t="shared" si="0"/>
        <v>0</v>
      </c>
    </row>
    <row r="52" spans="1:9" ht="17.25" customHeight="1">
      <c r="A52" s="60"/>
      <c r="B52" s="64"/>
      <c r="C52" s="64"/>
      <c r="D52" s="24" t="s">
        <v>743</v>
      </c>
      <c r="E52" s="66">
        <v>0</v>
      </c>
      <c r="F52" s="147" t="s">
        <v>187</v>
      </c>
      <c r="G52" s="149"/>
      <c r="H52" s="18">
        <v>0</v>
      </c>
      <c r="I52" s="27">
        <f t="shared" si="0"/>
        <v>0</v>
      </c>
    </row>
    <row r="53" spans="1:9" ht="21" customHeight="1">
      <c r="A53" s="60"/>
      <c r="B53" s="64"/>
      <c r="C53" s="64"/>
      <c r="D53" s="24" t="s">
        <v>744</v>
      </c>
      <c r="E53" s="66">
        <v>0</v>
      </c>
      <c r="F53" s="147" t="s">
        <v>185</v>
      </c>
      <c r="G53" s="149"/>
      <c r="H53" s="18">
        <v>0</v>
      </c>
      <c r="I53" s="27">
        <f t="shared" si="0"/>
        <v>0</v>
      </c>
    </row>
    <row r="54" spans="1:9" ht="19.5" customHeight="1">
      <c r="A54" s="60"/>
      <c r="B54" s="64"/>
      <c r="C54" s="64"/>
      <c r="D54" s="24" t="s">
        <v>188</v>
      </c>
      <c r="E54" s="66">
        <v>0</v>
      </c>
      <c r="F54" s="147" t="s">
        <v>187</v>
      </c>
      <c r="G54" s="149"/>
      <c r="H54" s="18">
        <v>0</v>
      </c>
      <c r="I54" s="27">
        <f t="shared" si="0"/>
        <v>0</v>
      </c>
    </row>
    <row r="55" spans="1:9" ht="18" customHeight="1">
      <c r="A55" s="60"/>
      <c r="B55" s="64"/>
      <c r="C55" s="64"/>
      <c r="D55" s="24" t="s">
        <v>745</v>
      </c>
      <c r="E55" s="66">
        <v>0</v>
      </c>
      <c r="F55" s="147" t="s">
        <v>189</v>
      </c>
      <c r="G55" s="149"/>
      <c r="H55" s="18">
        <v>0</v>
      </c>
      <c r="I55" s="27">
        <f t="shared" si="0"/>
        <v>0</v>
      </c>
    </row>
    <row r="56" spans="1:9" ht="18" customHeight="1">
      <c r="A56" s="60"/>
      <c r="B56" s="64"/>
      <c r="C56" s="64"/>
      <c r="D56" s="24" t="s">
        <v>746</v>
      </c>
      <c r="E56" s="66">
        <v>0</v>
      </c>
      <c r="F56" s="147" t="s">
        <v>190</v>
      </c>
      <c r="G56" s="149"/>
      <c r="H56" s="18">
        <v>0</v>
      </c>
      <c r="I56" s="27">
        <f t="shared" si="0"/>
        <v>0</v>
      </c>
    </row>
    <row r="57" spans="1:9" ht="15" customHeight="1">
      <c r="A57" s="60"/>
      <c r="B57" s="64"/>
      <c r="C57" s="64"/>
      <c r="D57" s="24" t="s">
        <v>747</v>
      </c>
      <c r="E57" s="66">
        <v>0</v>
      </c>
      <c r="F57" s="147" t="s">
        <v>191</v>
      </c>
      <c r="G57" s="149"/>
      <c r="H57" s="18">
        <v>0</v>
      </c>
      <c r="I57" s="27">
        <f t="shared" si="0"/>
        <v>0</v>
      </c>
    </row>
    <row r="58" spans="1:9" ht="16.5" customHeight="1">
      <c r="A58" s="60"/>
      <c r="B58" s="61" t="s">
        <v>192</v>
      </c>
      <c r="C58" s="61"/>
      <c r="D58" s="62" t="s">
        <v>193</v>
      </c>
      <c r="E58" s="63">
        <f>E60+E62+E64+E66+E70+E72</f>
        <v>500</v>
      </c>
      <c r="F58" s="150" t="s">
        <v>194</v>
      </c>
      <c r="G58" s="151"/>
      <c r="H58" s="21">
        <f>H60+H62+H64+H66+H70+H72</f>
        <v>260424.13999999998</v>
      </c>
      <c r="I58" s="28">
        <f t="shared" si="0"/>
        <v>99.80837342225213</v>
      </c>
    </row>
    <row r="59" spans="1:9" ht="16.5" customHeight="1">
      <c r="A59" s="79"/>
      <c r="B59" s="4"/>
      <c r="C59" s="80"/>
      <c r="D59" s="81" t="s">
        <v>1324</v>
      </c>
      <c r="E59" s="82">
        <f>E60+E62+E64+E67+E71+E73</f>
        <v>0</v>
      </c>
      <c r="F59" s="134">
        <f>F60+F63+F64+F67+F70+F72</f>
        <v>260424.13999999998</v>
      </c>
      <c r="G59" s="135"/>
      <c r="H59" s="19">
        <f>H60+H62+H64+H67+H70+H72</f>
        <v>260424.13999999998</v>
      </c>
      <c r="I59" s="19">
        <f t="shared" si="0"/>
        <v>100</v>
      </c>
    </row>
    <row r="60" spans="1:9" ht="16.5" customHeight="1">
      <c r="A60" s="60"/>
      <c r="B60" s="3"/>
      <c r="C60" s="65" t="s">
        <v>195</v>
      </c>
      <c r="D60" s="24" t="s">
        <v>196</v>
      </c>
      <c r="E60" s="66">
        <v>0</v>
      </c>
      <c r="F60" s="147" t="s">
        <v>197</v>
      </c>
      <c r="G60" s="149"/>
      <c r="H60" s="18">
        <v>2680</v>
      </c>
      <c r="I60" s="27">
        <f t="shared" si="0"/>
        <v>100</v>
      </c>
    </row>
    <row r="61" spans="1:9" ht="16.5" customHeight="1">
      <c r="A61" s="60"/>
      <c r="B61" s="64"/>
      <c r="C61" s="64"/>
      <c r="D61" s="24" t="s">
        <v>198</v>
      </c>
      <c r="E61" s="66">
        <v>0</v>
      </c>
      <c r="F61" s="147" t="s">
        <v>197</v>
      </c>
      <c r="G61" s="149"/>
      <c r="H61" s="18">
        <v>2680</v>
      </c>
      <c r="I61" s="27">
        <f t="shared" si="0"/>
        <v>100</v>
      </c>
    </row>
    <row r="62" spans="1:9" ht="16.5" customHeight="1">
      <c r="A62" s="60"/>
      <c r="B62" s="64"/>
      <c r="C62" s="65" t="s">
        <v>199</v>
      </c>
      <c r="D62" s="24" t="s">
        <v>200</v>
      </c>
      <c r="E62" s="66">
        <v>0</v>
      </c>
      <c r="F62" s="147" t="s">
        <v>201</v>
      </c>
      <c r="G62" s="149"/>
      <c r="H62" s="18">
        <v>449.7</v>
      </c>
      <c r="I62" s="27">
        <f t="shared" si="0"/>
        <v>100</v>
      </c>
    </row>
    <row r="63" spans="1:9" ht="16.5" customHeight="1">
      <c r="A63" s="60"/>
      <c r="B63" s="64"/>
      <c r="C63" s="64"/>
      <c r="D63" s="24" t="s">
        <v>198</v>
      </c>
      <c r="E63" s="66">
        <v>0</v>
      </c>
      <c r="F63" s="147" t="s">
        <v>201</v>
      </c>
      <c r="G63" s="149"/>
      <c r="H63" s="18">
        <v>449.7</v>
      </c>
      <c r="I63" s="27">
        <f t="shared" si="0"/>
        <v>100</v>
      </c>
    </row>
    <row r="64" spans="1:9" ht="16.5" customHeight="1">
      <c r="A64" s="78"/>
      <c r="B64" s="15"/>
      <c r="C64" s="10" t="s">
        <v>202</v>
      </c>
      <c r="D64" s="11" t="s">
        <v>203</v>
      </c>
      <c r="E64" s="51">
        <v>0</v>
      </c>
      <c r="F64" s="145" t="s">
        <v>204</v>
      </c>
      <c r="G64" s="133"/>
      <c r="H64" s="18">
        <v>65.66</v>
      </c>
      <c r="I64" s="27">
        <f t="shared" si="0"/>
        <v>100</v>
      </c>
    </row>
    <row r="65" spans="1:9" ht="16.5" customHeight="1">
      <c r="A65" s="71"/>
      <c r="B65" s="3"/>
      <c r="C65" s="74"/>
      <c r="D65" s="25" t="s">
        <v>198</v>
      </c>
      <c r="E65" s="75">
        <v>0</v>
      </c>
      <c r="F65" s="136" t="s">
        <v>204</v>
      </c>
      <c r="G65" s="156"/>
      <c r="H65" s="18">
        <v>65.66</v>
      </c>
      <c r="I65" s="27">
        <f t="shared" si="0"/>
        <v>100</v>
      </c>
    </row>
    <row r="66" spans="1:9" ht="16.5" customHeight="1">
      <c r="A66" s="67"/>
      <c r="B66" s="50"/>
      <c r="C66" s="10" t="s">
        <v>205</v>
      </c>
      <c r="D66" s="11" t="s">
        <v>128</v>
      </c>
      <c r="E66" s="51">
        <f>E67+E68+E69</f>
        <v>500</v>
      </c>
      <c r="F66" s="145" t="s">
        <v>206</v>
      </c>
      <c r="G66" s="133"/>
      <c r="H66" s="18">
        <f>H67+H68</f>
        <v>386.22</v>
      </c>
      <c r="I66" s="27">
        <f t="shared" si="0"/>
        <v>43.58060075376318</v>
      </c>
    </row>
    <row r="67" spans="1:9" ht="16.5" customHeight="1">
      <c r="A67" s="73"/>
      <c r="B67" s="74"/>
      <c r="C67" s="74"/>
      <c r="D67" s="25" t="s">
        <v>198</v>
      </c>
      <c r="E67" s="75">
        <v>0</v>
      </c>
      <c r="F67" s="136" t="s">
        <v>207</v>
      </c>
      <c r="G67" s="156"/>
      <c r="H67" s="18">
        <v>386.22</v>
      </c>
      <c r="I67" s="27">
        <f t="shared" si="0"/>
        <v>100</v>
      </c>
    </row>
    <row r="68" spans="1:9" ht="16.5" customHeight="1">
      <c r="A68" s="60"/>
      <c r="B68" s="64"/>
      <c r="C68" s="64"/>
      <c r="D68" s="24" t="s">
        <v>208</v>
      </c>
      <c r="E68" s="66">
        <v>400</v>
      </c>
      <c r="F68" s="147" t="s">
        <v>209</v>
      </c>
      <c r="G68" s="149"/>
      <c r="H68" s="18">
        <v>0</v>
      </c>
      <c r="I68" s="27">
        <f aca="true" t="shared" si="1" ref="I68:I131">H68/F68%</f>
        <v>0</v>
      </c>
    </row>
    <row r="69" spans="1:9" ht="16.5" customHeight="1">
      <c r="A69" s="60"/>
      <c r="B69" s="64"/>
      <c r="C69" s="64"/>
      <c r="D69" s="24" t="s">
        <v>210</v>
      </c>
      <c r="E69" s="66">
        <v>100</v>
      </c>
      <c r="F69" s="147" t="s">
        <v>211</v>
      </c>
      <c r="G69" s="149"/>
      <c r="H69" s="18">
        <v>0</v>
      </c>
      <c r="I69" s="27">
        <f t="shared" si="1"/>
        <v>0</v>
      </c>
    </row>
    <row r="70" spans="1:9" ht="16.5" customHeight="1">
      <c r="A70" s="60"/>
      <c r="B70" s="64"/>
      <c r="C70" s="65" t="s">
        <v>112</v>
      </c>
      <c r="D70" s="24" t="s">
        <v>113</v>
      </c>
      <c r="E70" s="66">
        <v>0</v>
      </c>
      <c r="F70" s="147" t="s">
        <v>212</v>
      </c>
      <c r="G70" s="149"/>
      <c r="H70" s="18">
        <v>1524.78</v>
      </c>
      <c r="I70" s="27">
        <f t="shared" si="1"/>
        <v>100</v>
      </c>
    </row>
    <row r="71" spans="1:9" ht="16.5" customHeight="1">
      <c r="A71" s="78"/>
      <c r="B71" s="15"/>
      <c r="C71" s="50"/>
      <c r="D71" s="11" t="s">
        <v>198</v>
      </c>
      <c r="E71" s="51">
        <v>0</v>
      </c>
      <c r="F71" s="145" t="s">
        <v>212</v>
      </c>
      <c r="G71" s="133"/>
      <c r="H71" s="18">
        <v>1524.78</v>
      </c>
      <c r="I71" s="27">
        <f t="shared" si="1"/>
        <v>100</v>
      </c>
    </row>
    <row r="72" spans="1:9" ht="16.5" customHeight="1">
      <c r="A72" s="71"/>
      <c r="B72" s="3"/>
      <c r="C72" s="83" t="s">
        <v>213</v>
      </c>
      <c r="D72" s="25" t="s">
        <v>214</v>
      </c>
      <c r="E72" s="75">
        <v>0</v>
      </c>
      <c r="F72" s="136" t="s">
        <v>215</v>
      </c>
      <c r="G72" s="156"/>
      <c r="H72" s="18">
        <v>255317.78</v>
      </c>
      <c r="I72" s="27">
        <f t="shared" si="1"/>
        <v>100</v>
      </c>
    </row>
    <row r="73" spans="1:9" ht="16.5" customHeight="1">
      <c r="A73" s="60"/>
      <c r="B73" s="64"/>
      <c r="C73" s="64"/>
      <c r="D73" s="24" t="s">
        <v>198</v>
      </c>
      <c r="E73" s="66">
        <v>0</v>
      </c>
      <c r="F73" s="147" t="s">
        <v>215</v>
      </c>
      <c r="G73" s="149"/>
      <c r="H73" s="18">
        <v>255317.78</v>
      </c>
      <c r="I73" s="27">
        <f t="shared" si="1"/>
        <v>100</v>
      </c>
    </row>
    <row r="74" spans="1:9" ht="16.5" customHeight="1">
      <c r="A74" s="56" t="s">
        <v>216</v>
      </c>
      <c r="B74" s="57"/>
      <c r="C74" s="57"/>
      <c r="D74" s="58" t="s">
        <v>217</v>
      </c>
      <c r="E74" s="59">
        <f>E75</f>
        <v>61250</v>
      </c>
      <c r="F74" s="162" t="s">
        <v>218</v>
      </c>
      <c r="G74" s="163"/>
      <c r="H74" s="23">
        <f>H75</f>
        <v>9262.14</v>
      </c>
      <c r="I74" s="23">
        <f t="shared" si="1"/>
        <v>15.121861224489795</v>
      </c>
    </row>
    <row r="75" spans="1:9" ht="16.5" customHeight="1">
      <c r="A75" s="60"/>
      <c r="B75" s="61" t="s">
        <v>219</v>
      </c>
      <c r="C75" s="61"/>
      <c r="D75" s="62" t="s">
        <v>220</v>
      </c>
      <c r="E75" s="63">
        <f>E76+E93</f>
        <v>61250</v>
      </c>
      <c r="F75" s="150">
        <f>F76+F93</f>
        <v>61250</v>
      </c>
      <c r="G75" s="151"/>
      <c r="H75" s="21">
        <f>H76+H93</f>
        <v>9262.14</v>
      </c>
      <c r="I75" s="28">
        <f t="shared" si="1"/>
        <v>15.121861224489795</v>
      </c>
    </row>
    <row r="76" spans="1:9" ht="16.5" customHeight="1">
      <c r="A76" s="79"/>
      <c r="B76" s="4"/>
      <c r="C76" s="80"/>
      <c r="D76" s="84" t="s">
        <v>1325</v>
      </c>
      <c r="E76" s="85">
        <f>E77+E79+E81+E83+E85+E87+E89+E91</f>
        <v>51250</v>
      </c>
      <c r="F76" s="129">
        <f>F77+F79+F81+F83+F85+F87+F89+F91</f>
        <v>51250</v>
      </c>
      <c r="G76" s="148"/>
      <c r="H76" s="18">
        <f>H77</f>
        <v>0</v>
      </c>
      <c r="I76" s="27">
        <f t="shared" si="1"/>
        <v>0</v>
      </c>
    </row>
    <row r="77" spans="1:9" ht="16.5" customHeight="1">
      <c r="A77" s="60"/>
      <c r="B77" s="3"/>
      <c r="C77" s="65" t="s">
        <v>195</v>
      </c>
      <c r="D77" s="24" t="s">
        <v>196</v>
      </c>
      <c r="E77" s="66">
        <v>33264</v>
      </c>
      <c r="F77" s="147" t="s">
        <v>221</v>
      </c>
      <c r="G77" s="149"/>
      <c r="H77" s="18">
        <v>0</v>
      </c>
      <c r="I77" s="27">
        <f t="shared" si="1"/>
        <v>0</v>
      </c>
    </row>
    <row r="78" spans="1:9" ht="16.5" customHeight="1">
      <c r="A78" s="60"/>
      <c r="B78" s="64"/>
      <c r="C78" s="64"/>
      <c r="D78" s="24" t="s">
        <v>222</v>
      </c>
      <c r="E78" s="66">
        <v>33264</v>
      </c>
      <c r="F78" s="147" t="s">
        <v>221</v>
      </c>
      <c r="G78" s="149"/>
      <c r="H78" s="18">
        <v>0</v>
      </c>
      <c r="I78" s="27">
        <f t="shared" si="1"/>
        <v>0</v>
      </c>
    </row>
    <row r="79" spans="1:9" ht="16.5" customHeight="1">
      <c r="A79" s="60"/>
      <c r="B79" s="64"/>
      <c r="C79" s="65" t="s">
        <v>223</v>
      </c>
      <c r="D79" s="24" t="s">
        <v>224</v>
      </c>
      <c r="E79" s="66">
        <v>6120</v>
      </c>
      <c r="F79" s="147" t="s">
        <v>225</v>
      </c>
      <c r="G79" s="149"/>
      <c r="H79" s="18">
        <v>0</v>
      </c>
      <c r="I79" s="27">
        <f t="shared" si="1"/>
        <v>0</v>
      </c>
    </row>
    <row r="80" spans="1:9" ht="16.5" customHeight="1">
      <c r="A80" s="60"/>
      <c r="B80" s="64"/>
      <c r="C80" s="64"/>
      <c r="D80" s="24" t="s">
        <v>222</v>
      </c>
      <c r="E80" s="66">
        <v>6120</v>
      </c>
      <c r="F80" s="147" t="s">
        <v>225</v>
      </c>
      <c r="G80" s="149"/>
      <c r="H80" s="18">
        <v>0</v>
      </c>
      <c r="I80" s="27">
        <f t="shared" si="1"/>
        <v>0</v>
      </c>
    </row>
    <row r="81" spans="1:9" ht="16.5" customHeight="1">
      <c r="A81" s="60"/>
      <c r="B81" s="64"/>
      <c r="C81" s="65" t="s">
        <v>199</v>
      </c>
      <c r="D81" s="24" t="s">
        <v>200</v>
      </c>
      <c r="E81" s="66">
        <v>5633</v>
      </c>
      <c r="F81" s="147" t="s">
        <v>226</v>
      </c>
      <c r="G81" s="149"/>
      <c r="H81" s="18">
        <v>0</v>
      </c>
      <c r="I81" s="27">
        <f t="shared" si="1"/>
        <v>0</v>
      </c>
    </row>
    <row r="82" spans="1:9" ht="16.5" customHeight="1">
      <c r="A82" s="60"/>
      <c r="B82" s="64"/>
      <c r="C82" s="64"/>
      <c r="D82" s="24" t="s">
        <v>222</v>
      </c>
      <c r="E82" s="66">
        <v>5633</v>
      </c>
      <c r="F82" s="147" t="s">
        <v>226</v>
      </c>
      <c r="G82" s="149"/>
      <c r="H82" s="18">
        <v>0</v>
      </c>
      <c r="I82" s="27">
        <f t="shared" si="1"/>
        <v>0</v>
      </c>
    </row>
    <row r="83" spans="1:9" ht="16.5" customHeight="1">
      <c r="A83" s="60"/>
      <c r="B83" s="64"/>
      <c r="C83" s="65" t="s">
        <v>202</v>
      </c>
      <c r="D83" s="24" t="s">
        <v>203</v>
      </c>
      <c r="E83" s="66">
        <v>880</v>
      </c>
      <c r="F83" s="147" t="s">
        <v>227</v>
      </c>
      <c r="G83" s="149"/>
      <c r="H83" s="18">
        <v>0</v>
      </c>
      <c r="I83" s="27">
        <f t="shared" si="1"/>
        <v>0</v>
      </c>
    </row>
    <row r="84" spans="1:9" ht="16.5" customHeight="1">
      <c r="A84" s="60"/>
      <c r="B84" s="64"/>
      <c r="C84" s="64"/>
      <c r="D84" s="24" t="s">
        <v>222</v>
      </c>
      <c r="E84" s="66">
        <v>880</v>
      </c>
      <c r="F84" s="147" t="s">
        <v>227</v>
      </c>
      <c r="G84" s="149"/>
      <c r="H84" s="18">
        <v>0</v>
      </c>
      <c r="I84" s="27">
        <f t="shared" si="1"/>
        <v>0</v>
      </c>
    </row>
    <row r="85" spans="1:9" ht="16.5" customHeight="1">
      <c r="A85" s="60"/>
      <c r="B85" s="64"/>
      <c r="C85" s="65" t="s">
        <v>205</v>
      </c>
      <c r="D85" s="24" t="s">
        <v>128</v>
      </c>
      <c r="E85" s="66">
        <f>E86</f>
        <v>1653</v>
      </c>
      <c r="F85" s="147" t="str">
        <f>F86</f>
        <v>1 653,00</v>
      </c>
      <c r="G85" s="149"/>
      <c r="H85" s="18">
        <v>0</v>
      </c>
      <c r="I85" s="27">
        <f t="shared" si="1"/>
        <v>0</v>
      </c>
    </row>
    <row r="86" spans="1:9" ht="16.5" customHeight="1">
      <c r="A86" s="60"/>
      <c r="B86" s="64"/>
      <c r="C86" s="64"/>
      <c r="D86" s="24" t="s">
        <v>222</v>
      </c>
      <c r="E86" s="66">
        <v>1653</v>
      </c>
      <c r="F86" s="147" t="s">
        <v>228</v>
      </c>
      <c r="G86" s="149"/>
      <c r="H86" s="18">
        <v>0</v>
      </c>
      <c r="I86" s="27">
        <f t="shared" si="1"/>
        <v>0</v>
      </c>
    </row>
    <row r="87" spans="1:9" ht="16.5" customHeight="1">
      <c r="A87" s="60"/>
      <c r="B87" s="64"/>
      <c r="C87" s="65" t="s">
        <v>230</v>
      </c>
      <c r="D87" s="24" t="s">
        <v>231</v>
      </c>
      <c r="E87" s="66">
        <v>200</v>
      </c>
      <c r="F87" s="147" t="s">
        <v>232</v>
      </c>
      <c r="G87" s="149"/>
      <c r="H87" s="18">
        <v>0</v>
      </c>
      <c r="I87" s="27">
        <f t="shared" si="1"/>
        <v>0</v>
      </c>
    </row>
    <row r="88" spans="1:9" ht="16.5" customHeight="1">
      <c r="A88" s="60"/>
      <c r="B88" s="64"/>
      <c r="C88" s="64"/>
      <c r="D88" s="24" t="s">
        <v>222</v>
      </c>
      <c r="E88" s="66">
        <v>200</v>
      </c>
      <c r="F88" s="147" t="s">
        <v>232</v>
      </c>
      <c r="G88" s="149"/>
      <c r="H88" s="18">
        <v>0</v>
      </c>
      <c r="I88" s="27">
        <f t="shared" si="1"/>
        <v>0</v>
      </c>
    </row>
    <row r="89" spans="1:9" ht="16.5" customHeight="1">
      <c r="A89" s="60"/>
      <c r="B89" s="64"/>
      <c r="C89" s="65" t="s">
        <v>112</v>
      </c>
      <c r="D89" s="24" t="s">
        <v>113</v>
      </c>
      <c r="E89" s="66">
        <f>E90</f>
        <v>500</v>
      </c>
      <c r="F89" s="147" t="str">
        <f>F90</f>
        <v>500,00</v>
      </c>
      <c r="G89" s="148"/>
      <c r="H89" s="18">
        <v>0</v>
      </c>
      <c r="I89" s="27">
        <f t="shared" si="1"/>
        <v>0</v>
      </c>
    </row>
    <row r="90" spans="1:9" ht="16.5" customHeight="1">
      <c r="A90" s="60"/>
      <c r="B90" s="64"/>
      <c r="C90" s="64"/>
      <c r="D90" s="24" t="s">
        <v>222</v>
      </c>
      <c r="E90" s="66">
        <v>500</v>
      </c>
      <c r="F90" s="147" t="s">
        <v>233</v>
      </c>
      <c r="G90" s="149"/>
      <c r="H90" s="18">
        <v>0</v>
      </c>
      <c r="I90" s="27">
        <f t="shared" si="1"/>
        <v>0</v>
      </c>
    </row>
    <row r="91" spans="1:9" ht="16.5" customHeight="1">
      <c r="A91" s="60"/>
      <c r="B91" s="64"/>
      <c r="C91" s="65" t="s">
        <v>235</v>
      </c>
      <c r="D91" s="24" t="s">
        <v>236</v>
      </c>
      <c r="E91" s="66">
        <v>3000</v>
      </c>
      <c r="F91" s="147" t="s">
        <v>237</v>
      </c>
      <c r="G91" s="149"/>
      <c r="H91" s="18">
        <v>0</v>
      </c>
      <c r="I91" s="27">
        <f t="shared" si="1"/>
        <v>0</v>
      </c>
    </row>
    <row r="92" spans="1:9" ht="16.5" customHeight="1">
      <c r="A92" s="60"/>
      <c r="B92" s="64"/>
      <c r="C92" s="64"/>
      <c r="D92" s="24" t="s">
        <v>222</v>
      </c>
      <c r="E92" s="66">
        <v>3000</v>
      </c>
      <c r="F92" s="147" t="s">
        <v>237</v>
      </c>
      <c r="G92" s="149"/>
      <c r="H92" s="18">
        <v>0</v>
      </c>
      <c r="I92" s="27">
        <f t="shared" si="1"/>
        <v>0</v>
      </c>
    </row>
    <row r="93" spans="1:9" ht="16.5" customHeight="1">
      <c r="A93" s="78"/>
      <c r="B93" s="15"/>
      <c r="C93" s="50"/>
      <c r="D93" s="117" t="s">
        <v>1326</v>
      </c>
      <c r="E93" s="118">
        <f>E94+E96</f>
        <v>10000</v>
      </c>
      <c r="F93" s="164">
        <f>F94+F96</f>
        <v>10000</v>
      </c>
      <c r="G93" s="165"/>
      <c r="H93" s="35">
        <f>H94+H96</f>
        <v>9262.14</v>
      </c>
      <c r="I93" s="27">
        <f t="shared" si="1"/>
        <v>92.6214</v>
      </c>
    </row>
    <row r="94" spans="1:9" ht="16.5" customHeight="1">
      <c r="A94" s="71"/>
      <c r="B94" s="3"/>
      <c r="C94" s="83" t="s">
        <v>205</v>
      </c>
      <c r="D94" s="25" t="s">
        <v>128</v>
      </c>
      <c r="E94" s="75">
        <f>E95</f>
        <v>1000</v>
      </c>
      <c r="F94" s="136">
        <f>F95</f>
        <v>737</v>
      </c>
      <c r="G94" s="128"/>
      <c r="H94" s="18">
        <v>0</v>
      </c>
      <c r="I94" s="27">
        <f t="shared" si="1"/>
        <v>0</v>
      </c>
    </row>
    <row r="95" spans="1:9" ht="16.5" customHeight="1">
      <c r="A95" s="60"/>
      <c r="B95" s="64"/>
      <c r="C95" s="64"/>
      <c r="D95" s="24" t="s">
        <v>229</v>
      </c>
      <c r="E95" s="66">
        <v>1000</v>
      </c>
      <c r="F95" s="147">
        <v>737</v>
      </c>
      <c r="G95" s="149"/>
      <c r="H95" s="18">
        <v>0</v>
      </c>
      <c r="I95" s="27">
        <f t="shared" si="1"/>
        <v>0</v>
      </c>
    </row>
    <row r="96" spans="1:9" ht="16.5" customHeight="1">
      <c r="A96" s="60"/>
      <c r="B96" s="64"/>
      <c r="C96" s="65" t="s">
        <v>112</v>
      </c>
      <c r="D96" s="24" t="s">
        <v>113</v>
      </c>
      <c r="E96" s="66">
        <f>E97</f>
        <v>9000</v>
      </c>
      <c r="F96" s="147" t="str">
        <f>F97</f>
        <v>9 263,00</v>
      </c>
      <c r="G96" s="149"/>
      <c r="H96" s="18">
        <v>9262.14</v>
      </c>
      <c r="I96" s="27">
        <f t="shared" si="1"/>
        <v>99.99071575083666</v>
      </c>
    </row>
    <row r="97" spans="1:9" ht="16.5" customHeight="1">
      <c r="A97" s="67"/>
      <c r="B97" s="50"/>
      <c r="C97" s="50"/>
      <c r="D97" s="11" t="s">
        <v>229</v>
      </c>
      <c r="E97" s="51">
        <v>9000</v>
      </c>
      <c r="F97" s="145" t="s">
        <v>234</v>
      </c>
      <c r="G97" s="133"/>
      <c r="H97" s="18">
        <v>9262.14</v>
      </c>
      <c r="I97" s="27">
        <f t="shared" si="1"/>
        <v>99.99071575083666</v>
      </c>
    </row>
    <row r="98" spans="1:9" ht="16.5" customHeight="1">
      <c r="A98" s="110" t="s">
        <v>238</v>
      </c>
      <c r="B98" s="111"/>
      <c r="C98" s="111"/>
      <c r="D98" s="112" t="s">
        <v>239</v>
      </c>
      <c r="E98" s="113">
        <f>E99+E104+E152+E173+E176+E182</f>
        <v>1309084</v>
      </c>
      <c r="F98" s="166" t="s">
        <v>240</v>
      </c>
      <c r="G98" s="167"/>
      <c r="H98" s="23">
        <f>H99+H104+H152+H173+H176+H182</f>
        <v>202560.55</v>
      </c>
      <c r="I98" s="23">
        <f t="shared" si="1"/>
        <v>12.112373411212047</v>
      </c>
    </row>
    <row r="99" spans="1:9" ht="16.5" customHeight="1">
      <c r="A99" s="60"/>
      <c r="B99" s="61" t="s">
        <v>241</v>
      </c>
      <c r="C99" s="61"/>
      <c r="D99" s="62" t="s">
        <v>242</v>
      </c>
      <c r="E99" s="63">
        <v>0</v>
      </c>
      <c r="F99" s="150" t="s">
        <v>243</v>
      </c>
      <c r="G99" s="151"/>
      <c r="H99" s="21">
        <f>H100</f>
        <v>0</v>
      </c>
      <c r="I99" s="28">
        <f t="shared" si="1"/>
        <v>0</v>
      </c>
    </row>
    <row r="100" spans="1:9" ht="47.25" customHeight="1">
      <c r="A100" s="60"/>
      <c r="B100" s="64"/>
      <c r="C100" s="65" t="s">
        <v>244</v>
      </c>
      <c r="D100" s="24" t="s">
        <v>245</v>
      </c>
      <c r="E100" s="66">
        <v>0</v>
      </c>
      <c r="F100" s="147" t="s">
        <v>243</v>
      </c>
      <c r="G100" s="149"/>
      <c r="H100" s="18">
        <f>H101+H102+H103</f>
        <v>0</v>
      </c>
      <c r="I100" s="27">
        <f t="shared" si="1"/>
        <v>0</v>
      </c>
    </row>
    <row r="101" spans="1:9" ht="27" customHeight="1">
      <c r="A101" s="78"/>
      <c r="B101" s="15"/>
      <c r="C101" s="5"/>
      <c r="D101" s="11" t="s">
        <v>248</v>
      </c>
      <c r="E101" s="51">
        <v>0</v>
      </c>
      <c r="F101" s="145" t="s">
        <v>249</v>
      </c>
      <c r="G101" s="133"/>
      <c r="H101" s="18">
        <v>0</v>
      </c>
      <c r="I101" s="27">
        <f t="shared" si="1"/>
        <v>0</v>
      </c>
    </row>
    <row r="102" spans="1:9" ht="28.5" customHeight="1">
      <c r="A102" s="71"/>
      <c r="B102" s="3"/>
      <c r="C102" s="3"/>
      <c r="D102" s="25" t="s">
        <v>250</v>
      </c>
      <c r="E102" s="75">
        <v>0</v>
      </c>
      <c r="F102" s="136" t="s">
        <v>131</v>
      </c>
      <c r="G102" s="156"/>
      <c r="H102" s="18">
        <v>0</v>
      </c>
      <c r="I102" s="27">
        <f t="shared" si="1"/>
        <v>0</v>
      </c>
    </row>
    <row r="103" spans="1:9" ht="30.75" customHeight="1">
      <c r="A103" s="60"/>
      <c r="B103" s="64"/>
      <c r="C103" s="64"/>
      <c r="D103" s="24" t="s">
        <v>251</v>
      </c>
      <c r="E103" s="66">
        <v>0</v>
      </c>
      <c r="F103" s="147" t="s">
        <v>252</v>
      </c>
      <c r="G103" s="149"/>
      <c r="H103" s="18">
        <v>0</v>
      </c>
      <c r="I103" s="27">
        <f t="shared" si="1"/>
        <v>0</v>
      </c>
    </row>
    <row r="104" spans="1:9" ht="16.5" customHeight="1">
      <c r="A104" s="60"/>
      <c r="B104" s="61" t="s">
        <v>253</v>
      </c>
      <c r="C104" s="61"/>
      <c r="D104" s="62" t="s">
        <v>254</v>
      </c>
      <c r="E104" s="63">
        <f>E105+E128</f>
        <v>806175</v>
      </c>
      <c r="F104" s="150">
        <f>F105+F128</f>
        <v>751432</v>
      </c>
      <c r="G104" s="151"/>
      <c r="H104" s="21">
        <f>H105+H128</f>
        <v>106838.70999999999</v>
      </c>
      <c r="I104" s="28">
        <f t="shared" si="1"/>
        <v>14.218014404497014</v>
      </c>
    </row>
    <row r="105" spans="1:9" ht="16.5" customHeight="1">
      <c r="A105" s="79"/>
      <c r="B105" s="4"/>
      <c r="C105" s="80"/>
      <c r="D105" s="84" t="s">
        <v>1325</v>
      </c>
      <c r="E105" s="85">
        <f>E106+E108+E110+E112+E114+E116+E118+E120+E122+E124+E126</f>
        <v>86361</v>
      </c>
      <c r="F105" s="129">
        <f>F106+F108+F110+F112+F114+F116+F118+F120+F122+F124+F126</f>
        <v>86361</v>
      </c>
      <c r="G105" s="148"/>
      <c r="H105" s="18">
        <f>H106+H108+H110+H112+H114+H116+H118+H120+H122+H124+H126</f>
        <v>13679.47</v>
      </c>
      <c r="I105" s="27">
        <f t="shared" si="1"/>
        <v>15.839869848658537</v>
      </c>
    </row>
    <row r="106" spans="1:9" ht="16.5" customHeight="1">
      <c r="A106" s="60"/>
      <c r="B106" s="3"/>
      <c r="C106" s="65" t="s">
        <v>255</v>
      </c>
      <c r="D106" s="24" t="s">
        <v>256</v>
      </c>
      <c r="E106" s="66">
        <v>1000</v>
      </c>
      <c r="F106" s="147" t="s">
        <v>174</v>
      </c>
      <c r="G106" s="149"/>
      <c r="H106" s="18">
        <v>0</v>
      </c>
      <c r="I106" s="27">
        <f t="shared" si="1"/>
        <v>0</v>
      </c>
    </row>
    <row r="107" spans="1:9" ht="16.5" customHeight="1">
      <c r="A107" s="60"/>
      <c r="B107" s="64"/>
      <c r="C107" s="64"/>
      <c r="D107" s="24" t="s">
        <v>257</v>
      </c>
      <c r="E107" s="66">
        <v>1000</v>
      </c>
      <c r="F107" s="147" t="s">
        <v>174</v>
      </c>
      <c r="G107" s="149"/>
      <c r="H107" s="18">
        <v>0</v>
      </c>
      <c r="I107" s="27">
        <f t="shared" si="1"/>
        <v>0</v>
      </c>
    </row>
    <row r="108" spans="1:9" ht="16.5" customHeight="1">
      <c r="A108" s="60"/>
      <c r="B108" s="64"/>
      <c r="C108" s="65" t="s">
        <v>195</v>
      </c>
      <c r="D108" s="24" t="s">
        <v>196</v>
      </c>
      <c r="E108" s="66">
        <v>49896</v>
      </c>
      <c r="F108" s="147" t="s">
        <v>258</v>
      </c>
      <c r="G108" s="149"/>
      <c r="H108" s="18">
        <v>11760</v>
      </c>
      <c r="I108" s="27">
        <f t="shared" si="1"/>
        <v>23.56902356902357</v>
      </c>
    </row>
    <row r="109" spans="1:9" ht="16.5" customHeight="1">
      <c r="A109" s="60"/>
      <c r="B109" s="64"/>
      <c r="C109" s="64"/>
      <c r="D109" s="24" t="s">
        <v>257</v>
      </c>
      <c r="E109" s="66">
        <v>49896</v>
      </c>
      <c r="F109" s="147" t="s">
        <v>258</v>
      </c>
      <c r="G109" s="149"/>
      <c r="H109" s="18">
        <v>11760</v>
      </c>
      <c r="I109" s="27">
        <f t="shared" si="1"/>
        <v>23.56902356902357</v>
      </c>
    </row>
    <row r="110" spans="1:9" ht="16.5" customHeight="1">
      <c r="A110" s="60"/>
      <c r="B110" s="64"/>
      <c r="C110" s="65" t="s">
        <v>223</v>
      </c>
      <c r="D110" s="24" t="s">
        <v>224</v>
      </c>
      <c r="E110" s="66">
        <v>10900</v>
      </c>
      <c r="F110" s="147" t="s">
        <v>259</v>
      </c>
      <c r="G110" s="149"/>
      <c r="H110" s="18">
        <v>0</v>
      </c>
      <c r="I110" s="27">
        <f t="shared" si="1"/>
        <v>0</v>
      </c>
    </row>
    <row r="111" spans="1:9" ht="16.5" customHeight="1">
      <c r="A111" s="60"/>
      <c r="B111" s="64"/>
      <c r="C111" s="64"/>
      <c r="D111" s="24" t="s">
        <v>257</v>
      </c>
      <c r="E111" s="66">
        <v>10900</v>
      </c>
      <c r="F111" s="147" t="s">
        <v>259</v>
      </c>
      <c r="G111" s="149"/>
      <c r="H111" s="18">
        <v>0</v>
      </c>
      <c r="I111" s="27">
        <f t="shared" si="1"/>
        <v>0</v>
      </c>
    </row>
    <row r="112" spans="1:9" ht="16.5" customHeight="1">
      <c r="A112" s="60"/>
      <c r="B112" s="64"/>
      <c r="C112" s="65" t="s">
        <v>199</v>
      </c>
      <c r="D112" s="24" t="s">
        <v>200</v>
      </c>
      <c r="E112" s="66">
        <v>8500</v>
      </c>
      <c r="F112" s="147" t="s">
        <v>260</v>
      </c>
      <c r="G112" s="149"/>
      <c r="H112" s="18">
        <v>1463.47</v>
      </c>
      <c r="I112" s="27">
        <f t="shared" si="1"/>
        <v>17.21729411764706</v>
      </c>
    </row>
    <row r="113" spans="1:9" ht="16.5" customHeight="1">
      <c r="A113" s="60"/>
      <c r="B113" s="64"/>
      <c r="C113" s="64"/>
      <c r="D113" s="24" t="s">
        <v>257</v>
      </c>
      <c r="E113" s="66">
        <v>8500</v>
      </c>
      <c r="F113" s="147" t="s">
        <v>260</v>
      </c>
      <c r="G113" s="149"/>
      <c r="H113" s="18">
        <v>1463.47</v>
      </c>
      <c r="I113" s="27">
        <f t="shared" si="1"/>
        <v>17.21729411764706</v>
      </c>
    </row>
    <row r="114" spans="1:9" ht="16.5" customHeight="1">
      <c r="A114" s="60"/>
      <c r="B114" s="64"/>
      <c r="C114" s="65" t="s">
        <v>202</v>
      </c>
      <c r="D114" s="24" t="s">
        <v>203</v>
      </c>
      <c r="E114" s="66">
        <v>1324</v>
      </c>
      <c r="F114" s="147" t="s">
        <v>261</v>
      </c>
      <c r="G114" s="149"/>
      <c r="H114" s="18">
        <v>0</v>
      </c>
      <c r="I114" s="27">
        <f t="shared" si="1"/>
        <v>0</v>
      </c>
    </row>
    <row r="115" spans="1:9" ht="16.5" customHeight="1">
      <c r="A115" s="60"/>
      <c r="B115" s="64"/>
      <c r="C115" s="64"/>
      <c r="D115" s="24" t="s">
        <v>257</v>
      </c>
      <c r="E115" s="66">
        <v>1324</v>
      </c>
      <c r="F115" s="147" t="s">
        <v>261</v>
      </c>
      <c r="G115" s="149"/>
      <c r="H115" s="18">
        <v>0</v>
      </c>
      <c r="I115" s="27">
        <f t="shared" si="1"/>
        <v>0</v>
      </c>
    </row>
    <row r="116" spans="1:9" ht="16.5" customHeight="1">
      <c r="A116" s="60"/>
      <c r="B116" s="64"/>
      <c r="C116" s="65" t="s">
        <v>205</v>
      </c>
      <c r="D116" s="24" t="s">
        <v>128</v>
      </c>
      <c r="E116" s="66">
        <v>8341</v>
      </c>
      <c r="F116" s="147" t="str">
        <f>F117</f>
        <v>8 341,00</v>
      </c>
      <c r="G116" s="149"/>
      <c r="H116" s="18">
        <v>0</v>
      </c>
      <c r="I116" s="27">
        <f t="shared" si="1"/>
        <v>0</v>
      </c>
    </row>
    <row r="117" spans="1:9" ht="16.5" customHeight="1">
      <c r="A117" s="60"/>
      <c r="B117" s="64"/>
      <c r="C117" s="64"/>
      <c r="D117" s="24" t="s">
        <v>257</v>
      </c>
      <c r="E117" s="66">
        <v>8341</v>
      </c>
      <c r="F117" s="147" t="s">
        <v>266</v>
      </c>
      <c r="G117" s="149"/>
      <c r="H117" s="18">
        <v>0</v>
      </c>
      <c r="I117" s="27">
        <f t="shared" si="1"/>
        <v>0</v>
      </c>
    </row>
    <row r="118" spans="1:9" ht="16.5" customHeight="1">
      <c r="A118" s="78"/>
      <c r="B118" s="15"/>
      <c r="C118" s="10" t="s">
        <v>230</v>
      </c>
      <c r="D118" s="11" t="s">
        <v>231</v>
      </c>
      <c r="E118" s="51">
        <v>200</v>
      </c>
      <c r="F118" s="145" t="s">
        <v>232</v>
      </c>
      <c r="G118" s="133"/>
      <c r="H118" s="18">
        <v>0</v>
      </c>
      <c r="I118" s="27">
        <f t="shared" si="1"/>
        <v>0</v>
      </c>
    </row>
    <row r="119" spans="1:9" ht="16.5" customHeight="1">
      <c r="A119" s="71"/>
      <c r="B119" s="3"/>
      <c r="C119" s="74"/>
      <c r="D119" s="25" t="s">
        <v>257</v>
      </c>
      <c r="E119" s="75">
        <v>200</v>
      </c>
      <c r="F119" s="136" t="s">
        <v>232</v>
      </c>
      <c r="G119" s="156"/>
      <c r="H119" s="18">
        <v>0</v>
      </c>
      <c r="I119" s="27">
        <f t="shared" si="1"/>
        <v>0</v>
      </c>
    </row>
    <row r="120" spans="1:9" ht="16.5" customHeight="1">
      <c r="A120" s="60"/>
      <c r="B120" s="64"/>
      <c r="C120" s="65" t="s">
        <v>112</v>
      </c>
      <c r="D120" s="24" t="s">
        <v>113</v>
      </c>
      <c r="E120" s="66">
        <v>2000</v>
      </c>
      <c r="F120" s="147" t="str">
        <f>F121</f>
        <v>2 000,00</v>
      </c>
      <c r="G120" s="149"/>
      <c r="H120" s="18">
        <v>0</v>
      </c>
      <c r="I120" s="27">
        <f t="shared" si="1"/>
        <v>0</v>
      </c>
    </row>
    <row r="121" spans="1:9" ht="16.5" customHeight="1">
      <c r="A121" s="60"/>
      <c r="B121" s="64"/>
      <c r="C121" s="64"/>
      <c r="D121" s="24" t="s">
        <v>257</v>
      </c>
      <c r="E121" s="66">
        <v>2000</v>
      </c>
      <c r="F121" s="147" t="s">
        <v>187</v>
      </c>
      <c r="G121" s="149"/>
      <c r="H121" s="18">
        <v>0</v>
      </c>
      <c r="I121" s="27">
        <f t="shared" si="1"/>
        <v>0</v>
      </c>
    </row>
    <row r="122" spans="1:9" ht="16.5" customHeight="1">
      <c r="A122" s="60"/>
      <c r="B122" s="64"/>
      <c r="C122" s="65" t="s">
        <v>283</v>
      </c>
      <c r="D122" s="24" t="s">
        <v>284</v>
      </c>
      <c r="E122" s="66">
        <v>100</v>
      </c>
      <c r="F122" s="147" t="s">
        <v>211</v>
      </c>
      <c r="G122" s="149"/>
      <c r="H122" s="18">
        <v>0</v>
      </c>
      <c r="I122" s="27">
        <f t="shared" si="1"/>
        <v>0</v>
      </c>
    </row>
    <row r="123" spans="1:9" ht="16.5" customHeight="1">
      <c r="A123" s="60"/>
      <c r="B123" s="64"/>
      <c r="C123" s="64"/>
      <c r="D123" s="24" t="s">
        <v>257</v>
      </c>
      <c r="E123" s="66">
        <v>100</v>
      </c>
      <c r="F123" s="147" t="s">
        <v>211</v>
      </c>
      <c r="G123" s="149"/>
      <c r="H123" s="18">
        <v>0</v>
      </c>
      <c r="I123" s="27">
        <f t="shared" si="1"/>
        <v>0</v>
      </c>
    </row>
    <row r="124" spans="1:9" ht="16.5" customHeight="1">
      <c r="A124" s="67"/>
      <c r="B124" s="50"/>
      <c r="C124" s="10" t="s">
        <v>213</v>
      </c>
      <c r="D124" s="11" t="s">
        <v>214</v>
      </c>
      <c r="E124" s="51">
        <v>800</v>
      </c>
      <c r="F124" s="145" t="str">
        <f>F125</f>
        <v>800,00</v>
      </c>
      <c r="G124" s="133"/>
      <c r="H124" s="18">
        <v>0</v>
      </c>
      <c r="I124" s="27">
        <f t="shared" si="1"/>
        <v>0</v>
      </c>
    </row>
    <row r="125" spans="1:9" ht="16.5" customHeight="1">
      <c r="A125" s="73"/>
      <c r="B125" s="74"/>
      <c r="C125" s="74"/>
      <c r="D125" s="25" t="s">
        <v>257</v>
      </c>
      <c r="E125" s="75">
        <v>800</v>
      </c>
      <c r="F125" s="136" t="s">
        <v>286</v>
      </c>
      <c r="G125" s="156"/>
      <c r="H125" s="18">
        <v>0</v>
      </c>
      <c r="I125" s="27">
        <f t="shared" si="1"/>
        <v>0</v>
      </c>
    </row>
    <row r="126" spans="1:9" ht="16.5" customHeight="1">
      <c r="A126" s="60"/>
      <c r="B126" s="64"/>
      <c r="C126" s="65" t="s">
        <v>235</v>
      </c>
      <c r="D126" s="24" t="s">
        <v>236</v>
      </c>
      <c r="E126" s="66">
        <v>3300</v>
      </c>
      <c r="F126" s="147" t="s">
        <v>287</v>
      </c>
      <c r="G126" s="149"/>
      <c r="H126" s="18">
        <v>456</v>
      </c>
      <c r="I126" s="27">
        <f t="shared" si="1"/>
        <v>13.818181818181818</v>
      </c>
    </row>
    <row r="127" spans="1:9" ht="16.5" customHeight="1">
      <c r="A127" s="60"/>
      <c r="B127" s="64"/>
      <c r="C127" s="64"/>
      <c r="D127" s="24" t="s">
        <v>257</v>
      </c>
      <c r="E127" s="66">
        <v>3300</v>
      </c>
      <c r="F127" s="147" t="s">
        <v>287</v>
      </c>
      <c r="G127" s="149"/>
      <c r="H127" s="18">
        <v>456</v>
      </c>
      <c r="I127" s="27">
        <f t="shared" si="1"/>
        <v>13.818181818181818</v>
      </c>
    </row>
    <row r="128" spans="1:9" ht="16.5" customHeight="1">
      <c r="A128" s="60"/>
      <c r="B128" s="64"/>
      <c r="C128" s="64"/>
      <c r="D128" s="86" t="s">
        <v>1326</v>
      </c>
      <c r="E128" s="87">
        <f>E129+E131+E136+E145+E147+E149</f>
        <v>719814</v>
      </c>
      <c r="F128" s="176">
        <f>F129+F131+F136+F145+F147+F149</f>
        <v>665071</v>
      </c>
      <c r="G128" s="177"/>
      <c r="H128" s="35">
        <f>H129+H131+H136+H145+H147+H149</f>
        <v>93159.23999999999</v>
      </c>
      <c r="I128" s="30">
        <f t="shared" si="1"/>
        <v>14.00741274239893</v>
      </c>
    </row>
    <row r="129" spans="1:9" ht="16.5" customHeight="1">
      <c r="A129" s="60"/>
      <c r="B129" s="64"/>
      <c r="C129" s="65" t="s">
        <v>262</v>
      </c>
      <c r="D129" s="24" t="s">
        <v>263</v>
      </c>
      <c r="E129" s="66">
        <v>0</v>
      </c>
      <c r="F129" s="147">
        <f>F130</f>
        <v>9997</v>
      </c>
      <c r="G129" s="148"/>
      <c r="H129" s="18">
        <v>600</v>
      </c>
      <c r="I129" s="27">
        <f t="shared" si="1"/>
        <v>6.001800540162049</v>
      </c>
    </row>
    <row r="130" spans="1:9" ht="16.5" customHeight="1">
      <c r="A130" s="60"/>
      <c r="B130" s="64"/>
      <c r="C130" s="64"/>
      <c r="D130" s="24" t="s">
        <v>1041</v>
      </c>
      <c r="E130" s="66">
        <v>0</v>
      </c>
      <c r="F130" s="147">
        <v>9997</v>
      </c>
      <c r="G130" s="149"/>
      <c r="H130" s="18">
        <v>600</v>
      </c>
      <c r="I130" s="27">
        <f t="shared" si="1"/>
        <v>6.001800540162049</v>
      </c>
    </row>
    <row r="131" spans="1:9" ht="16.5" customHeight="1">
      <c r="A131" s="60"/>
      <c r="B131" s="64"/>
      <c r="C131" s="65" t="s">
        <v>205</v>
      </c>
      <c r="D131" s="24" t="s">
        <v>128</v>
      </c>
      <c r="E131" s="66">
        <f>E132+E133+E134+E135</f>
        <v>42674</v>
      </c>
      <c r="F131" s="147">
        <f>F132+F133+F134+F135</f>
        <v>40874</v>
      </c>
      <c r="G131" s="148"/>
      <c r="H131" s="18">
        <f>H132+H133+H134+H135</f>
        <v>377.54</v>
      </c>
      <c r="I131" s="27">
        <f t="shared" si="1"/>
        <v>0.9236678573176103</v>
      </c>
    </row>
    <row r="132" spans="1:9" ht="16.5" customHeight="1">
      <c r="A132" s="60"/>
      <c r="B132" s="64"/>
      <c r="C132" s="64"/>
      <c r="D132" s="24" t="s">
        <v>264</v>
      </c>
      <c r="E132" s="66">
        <v>40000</v>
      </c>
      <c r="F132" s="147" t="s">
        <v>265</v>
      </c>
      <c r="G132" s="149"/>
      <c r="H132" s="18">
        <v>377.54</v>
      </c>
      <c r="I132" s="27">
        <f aca="true" t="shared" si="2" ref="I132:I195">H132/F132%</f>
        <v>1.3387943262411348</v>
      </c>
    </row>
    <row r="133" spans="1:9" ht="16.5" customHeight="1">
      <c r="A133" s="78"/>
      <c r="B133" s="15"/>
      <c r="C133" s="15"/>
      <c r="D133" s="11" t="s">
        <v>1319</v>
      </c>
      <c r="E133" s="51">
        <v>1400</v>
      </c>
      <c r="F133" s="145" t="s">
        <v>267</v>
      </c>
      <c r="G133" s="133"/>
      <c r="H133" s="18">
        <v>0</v>
      </c>
      <c r="I133" s="27">
        <f t="shared" si="2"/>
        <v>0</v>
      </c>
    </row>
    <row r="134" spans="1:9" ht="16.5" customHeight="1">
      <c r="A134" s="71"/>
      <c r="B134" s="3"/>
      <c r="C134" s="3"/>
      <c r="D134" s="25" t="s">
        <v>268</v>
      </c>
      <c r="E134" s="75">
        <v>1274</v>
      </c>
      <c r="F134" s="136" t="s">
        <v>269</v>
      </c>
      <c r="G134" s="156"/>
      <c r="H134" s="18">
        <v>0</v>
      </c>
      <c r="I134" s="27">
        <f t="shared" si="2"/>
        <v>0</v>
      </c>
    </row>
    <row r="135" spans="1:9" ht="32.25" customHeight="1">
      <c r="A135" s="60"/>
      <c r="B135" s="64"/>
      <c r="C135" s="64"/>
      <c r="D135" s="24" t="s">
        <v>270</v>
      </c>
      <c r="E135" s="66">
        <v>0</v>
      </c>
      <c r="F135" s="147" t="s">
        <v>271</v>
      </c>
      <c r="G135" s="149"/>
      <c r="H135" s="18">
        <v>0</v>
      </c>
      <c r="I135" s="27">
        <f t="shared" si="2"/>
        <v>0</v>
      </c>
    </row>
    <row r="136" spans="1:9" ht="18.75" customHeight="1">
      <c r="A136" s="60"/>
      <c r="B136" s="64"/>
      <c r="C136" s="65" t="s">
        <v>143</v>
      </c>
      <c r="D136" s="24" t="s">
        <v>144</v>
      </c>
      <c r="E136" s="66">
        <f>SUM(E137:E144)</f>
        <v>75000</v>
      </c>
      <c r="F136" s="147">
        <f>F137+F138+F139+F141+F144+F140</f>
        <v>336200</v>
      </c>
      <c r="G136" s="148"/>
      <c r="H136" s="18">
        <f>H137+H138+H139+H140+H141+H144</f>
        <v>90951.7</v>
      </c>
      <c r="I136" s="27">
        <f t="shared" si="2"/>
        <v>27.052855443188577</v>
      </c>
    </row>
    <row r="137" spans="1:9" ht="16.5" customHeight="1">
      <c r="A137" s="60"/>
      <c r="B137" s="64"/>
      <c r="C137" s="64"/>
      <c r="D137" s="24" t="s">
        <v>272</v>
      </c>
      <c r="E137" s="66">
        <v>0</v>
      </c>
      <c r="F137" s="147" t="s">
        <v>273</v>
      </c>
      <c r="G137" s="149"/>
      <c r="H137" s="18">
        <v>38000</v>
      </c>
      <c r="I137" s="27">
        <f t="shared" si="2"/>
        <v>47.5</v>
      </c>
    </row>
    <row r="138" spans="1:9" ht="32.25" customHeight="1">
      <c r="A138" s="60"/>
      <c r="B138" s="64"/>
      <c r="C138" s="64"/>
      <c r="D138" s="24" t="s">
        <v>274</v>
      </c>
      <c r="E138" s="66">
        <v>0</v>
      </c>
      <c r="F138" s="147" t="s">
        <v>275</v>
      </c>
      <c r="G138" s="149"/>
      <c r="H138" s="18">
        <v>0</v>
      </c>
      <c r="I138" s="27">
        <f t="shared" si="2"/>
        <v>0</v>
      </c>
    </row>
    <row r="139" spans="1:9" ht="16.5" customHeight="1">
      <c r="A139" s="60"/>
      <c r="B139" s="64"/>
      <c r="C139" s="64"/>
      <c r="D139" s="24" t="s">
        <v>276</v>
      </c>
      <c r="E139" s="66">
        <v>15000</v>
      </c>
      <c r="F139" s="147" t="s">
        <v>277</v>
      </c>
      <c r="G139" s="149"/>
      <c r="H139" s="18">
        <v>20000</v>
      </c>
      <c r="I139" s="27">
        <f t="shared" si="2"/>
        <v>100</v>
      </c>
    </row>
    <row r="140" spans="1:9" ht="16.5" customHeight="1">
      <c r="A140" s="60"/>
      <c r="B140" s="64"/>
      <c r="C140" s="64"/>
      <c r="D140" s="24" t="s">
        <v>282</v>
      </c>
      <c r="E140" s="66"/>
      <c r="F140" s="147" t="s">
        <v>237</v>
      </c>
      <c r="G140" s="149"/>
      <c r="H140" s="18">
        <v>0</v>
      </c>
      <c r="I140" s="27">
        <f t="shared" si="2"/>
        <v>0</v>
      </c>
    </row>
    <row r="141" spans="1:9" ht="16.5" customHeight="1">
      <c r="A141" s="60"/>
      <c r="B141" s="64"/>
      <c r="C141" s="64"/>
      <c r="D141" s="24" t="s">
        <v>264</v>
      </c>
      <c r="E141" s="66">
        <v>60000</v>
      </c>
      <c r="F141" s="147" t="s">
        <v>278</v>
      </c>
      <c r="G141" s="149"/>
      <c r="H141" s="18">
        <v>32951.7</v>
      </c>
      <c r="I141" s="27">
        <f t="shared" si="2"/>
        <v>59.912181818181814</v>
      </c>
    </row>
    <row r="142" spans="1:9" ht="16.5" customHeight="1">
      <c r="A142" s="60"/>
      <c r="B142" s="64"/>
      <c r="C142" s="64"/>
      <c r="D142" s="24" t="s">
        <v>1036</v>
      </c>
      <c r="E142" s="66"/>
      <c r="F142" s="32"/>
      <c r="G142" s="33"/>
      <c r="H142" s="18">
        <v>26924.7</v>
      </c>
      <c r="I142" s="27"/>
    </row>
    <row r="143" spans="1:9" ht="21" customHeight="1">
      <c r="A143" s="60"/>
      <c r="B143" s="64"/>
      <c r="C143" s="64"/>
      <c r="D143" s="24" t="s">
        <v>1042</v>
      </c>
      <c r="E143" s="66"/>
      <c r="F143" s="32"/>
      <c r="G143" s="33"/>
      <c r="H143" s="18">
        <v>6027</v>
      </c>
      <c r="I143" s="27"/>
    </row>
    <row r="144" spans="1:9" ht="27.75" customHeight="1">
      <c r="A144" s="78"/>
      <c r="B144" s="15"/>
      <c r="C144" s="50"/>
      <c r="D144" s="11" t="s">
        <v>279</v>
      </c>
      <c r="E144" s="51">
        <v>0</v>
      </c>
      <c r="F144" s="145" t="s">
        <v>280</v>
      </c>
      <c r="G144" s="133"/>
      <c r="H144" s="18">
        <v>0</v>
      </c>
      <c r="I144" s="27">
        <f t="shared" si="2"/>
        <v>0</v>
      </c>
    </row>
    <row r="145" spans="1:9" ht="16.5" customHeight="1">
      <c r="A145" s="71"/>
      <c r="B145" s="3"/>
      <c r="C145" s="83" t="s">
        <v>112</v>
      </c>
      <c r="D145" s="25" t="s">
        <v>113</v>
      </c>
      <c r="E145" s="75">
        <v>3000</v>
      </c>
      <c r="F145" s="136" t="str">
        <f>F146</f>
        <v>3 000,00</v>
      </c>
      <c r="G145" s="128"/>
      <c r="H145" s="18">
        <v>0</v>
      </c>
      <c r="I145" s="27">
        <f t="shared" si="2"/>
        <v>0</v>
      </c>
    </row>
    <row r="146" spans="1:9" ht="16.5" customHeight="1">
      <c r="A146" s="60"/>
      <c r="B146" s="64"/>
      <c r="C146" s="64"/>
      <c r="D146" s="24" t="s">
        <v>281</v>
      </c>
      <c r="E146" s="66">
        <v>0</v>
      </c>
      <c r="F146" s="147" t="s">
        <v>237</v>
      </c>
      <c r="G146" s="149"/>
      <c r="H146" s="18">
        <v>0</v>
      </c>
      <c r="I146" s="27">
        <f t="shared" si="2"/>
        <v>0</v>
      </c>
    </row>
    <row r="147" spans="1:9" ht="15" customHeight="1">
      <c r="A147" s="60"/>
      <c r="B147" s="64"/>
      <c r="C147" s="65" t="s">
        <v>213</v>
      </c>
      <c r="D147" s="24" t="s">
        <v>214</v>
      </c>
      <c r="E147" s="66">
        <v>0</v>
      </c>
      <c r="F147" s="147" t="str">
        <f>F148</f>
        <v>25 000,00</v>
      </c>
      <c r="G147" s="148"/>
      <c r="H147" s="18">
        <v>0</v>
      </c>
      <c r="I147" s="27">
        <f t="shared" si="2"/>
        <v>0</v>
      </c>
    </row>
    <row r="148" spans="1:9" ht="21.75" customHeight="1">
      <c r="A148" s="60"/>
      <c r="B148" s="64"/>
      <c r="C148" s="64"/>
      <c r="D148" s="24" t="s">
        <v>1327</v>
      </c>
      <c r="E148" s="66">
        <v>0</v>
      </c>
      <c r="F148" s="147" t="s">
        <v>285</v>
      </c>
      <c r="G148" s="149"/>
      <c r="H148" s="18">
        <v>0</v>
      </c>
      <c r="I148" s="27">
        <f t="shared" si="2"/>
        <v>0</v>
      </c>
    </row>
    <row r="149" spans="1:9" ht="16.5" customHeight="1">
      <c r="A149" s="60"/>
      <c r="B149" s="64"/>
      <c r="C149" s="65" t="s">
        <v>156</v>
      </c>
      <c r="D149" s="24" t="s">
        <v>157</v>
      </c>
      <c r="E149" s="66">
        <f>SUM(E150:E151)</f>
        <v>599140</v>
      </c>
      <c r="F149" s="147" t="s">
        <v>288</v>
      </c>
      <c r="G149" s="149"/>
      <c r="H149" s="18">
        <f>H150+H151</f>
        <v>1230</v>
      </c>
      <c r="I149" s="27">
        <f t="shared" si="2"/>
        <v>0.492</v>
      </c>
    </row>
    <row r="150" spans="1:9" ht="31.5" customHeight="1">
      <c r="A150" s="67"/>
      <c r="B150" s="50"/>
      <c r="C150" s="50"/>
      <c r="D150" s="11" t="s">
        <v>290</v>
      </c>
      <c r="E150" s="51">
        <v>0</v>
      </c>
      <c r="F150" s="145" t="s">
        <v>288</v>
      </c>
      <c r="G150" s="133"/>
      <c r="H150" s="18">
        <v>1230</v>
      </c>
      <c r="I150" s="27">
        <f t="shared" si="2"/>
        <v>0.492</v>
      </c>
    </row>
    <row r="151" spans="1:9" ht="30" customHeight="1">
      <c r="A151" s="73"/>
      <c r="B151" s="74"/>
      <c r="C151" s="74"/>
      <c r="D151" s="25" t="s">
        <v>291</v>
      </c>
      <c r="E151" s="75">
        <v>599140</v>
      </c>
      <c r="F151" s="136" t="s">
        <v>133</v>
      </c>
      <c r="G151" s="156"/>
      <c r="H151" s="18">
        <v>0</v>
      </c>
      <c r="I151" s="27"/>
    </row>
    <row r="152" spans="1:9" ht="16.5" customHeight="1">
      <c r="A152" s="60"/>
      <c r="B152" s="61" t="s">
        <v>292</v>
      </c>
      <c r="C152" s="61"/>
      <c r="D152" s="62" t="s">
        <v>293</v>
      </c>
      <c r="E152" s="63">
        <f>E153+E155+E160+E168</f>
        <v>208737</v>
      </c>
      <c r="F152" s="154">
        <f>F153+F155+F160+F168</f>
        <v>285740</v>
      </c>
      <c r="G152" s="155"/>
      <c r="H152" s="21">
        <f>H153+H155+H160+H168</f>
        <v>94901.84</v>
      </c>
      <c r="I152" s="28">
        <f t="shared" si="2"/>
        <v>33.212654861062504</v>
      </c>
    </row>
    <row r="153" spans="1:9" ht="16.5" customHeight="1">
      <c r="A153" s="60"/>
      <c r="B153" s="64"/>
      <c r="C153" s="65" t="s">
        <v>262</v>
      </c>
      <c r="D153" s="24" t="s">
        <v>263</v>
      </c>
      <c r="E153" s="66">
        <v>1000</v>
      </c>
      <c r="F153" s="147" t="s">
        <v>174</v>
      </c>
      <c r="G153" s="149"/>
      <c r="H153" s="18">
        <v>0</v>
      </c>
      <c r="I153" s="27">
        <f t="shared" si="2"/>
        <v>0</v>
      </c>
    </row>
    <row r="154" spans="1:9" ht="16.5" customHeight="1">
      <c r="A154" s="60"/>
      <c r="B154" s="64"/>
      <c r="C154" s="64"/>
      <c r="D154" s="24" t="s">
        <v>264</v>
      </c>
      <c r="E154" s="66">
        <v>1000</v>
      </c>
      <c r="F154" s="147" t="s">
        <v>174</v>
      </c>
      <c r="G154" s="149"/>
      <c r="H154" s="18">
        <v>0</v>
      </c>
      <c r="I154" s="27">
        <f t="shared" si="2"/>
        <v>0</v>
      </c>
    </row>
    <row r="155" spans="1:9" ht="16.5" customHeight="1">
      <c r="A155" s="60"/>
      <c r="B155" s="64"/>
      <c r="C155" s="65" t="s">
        <v>205</v>
      </c>
      <c r="D155" s="24" t="s">
        <v>128</v>
      </c>
      <c r="E155" s="66">
        <v>69000</v>
      </c>
      <c r="F155" s="147" t="s">
        <v>294</v>
      </c>
      <c r="G155" s="149"/>
      <c r="H155" s="18">
        <v>43066</v>
      </c>
      <c r="I155" s="27">
        <f t="shared" si="2"/>
        <v>62.414492753623186</v>
      </c>
    </row>
    <row r="156" spans="1:9" ht="16.5" customHeight="1">
      <c r="A156" s="60"/>
      <c r="B156" s="64"/>
      <c r="C156" s="64"/>
      <c r="D156" s="24" t="s">
        <v>264</v>
      </c>
      <c r="E156" s="66">
        <v>69000</v>
      </c>
      <c r="F156" s="147" t="s">
        <v>294</v>
      </c>
      <c r="G156" s="149"/>
      <c r="H156" s="18">
        <v>43066</v>
      </c>
      <c r="I156" s="27">
        <f t="shared" si="2"/>
        <v>62.414492753623186</v>
      </c>
    </row>
    <row r="157" spans="1:9" ht="16.5" customHeight="1">
      <c r="A157" s="60"/>
      <c r="B157" s="64"/>
      <c r="C157" s="64"/>
      <c r="D157" s="24" t="s">
        <v>1033</v>
      </c>
      <c r="E157" s="66"/>
      <c r="F157" s="32"/>
      <c r="G157" s="33"/>
      <c r="H157" s="18">
        <v>32735.1</v>
      </c>
      <c r="I157" s="27"/>
    </row>
    <row r="158" spans="1:9" ht="16.5" customHeight="1">
      <c r="A158" s="60"/>
      <c r="B158" s="64"/>
      <c r="C158" s="64"/>
      <c r="D158" s="24" t="s">
        <v>1766</v>
      </c>
      <c r="E158" s="66"/>
      <c r="F158" s="32"/>
      <c r="G158" s="33"/>
      <c r="H158" s="18">
        <v>2713.79</v>
      </c>
      <c r="I158" s="27"/>
    </row>
    <row r="159" spans="1:9" ht="30" customHeight="1">
      <c r="A159" s="60"/>
      <c r="B159" s="64"/>
      <c r="C159" s="64"/>
      <c r="D159" s="24" t="s">
        <v>1034</v>
      </c>
      <c r="E159" s="66"/>
      <c r="F159" s="32"/>
      <c r="G159" s="33"/>
      <c r="H159" s="18">
        <v>7917.11</v>
      </c>
      <c r="I159" s="27"/>
    </row>
    <row r="160" spans="1:9" ht="16.5" customHeight="1">
      <c r="A160" s="78"/>
      <c r="B160" s="15"/>
      <c r="C160" s="10" t="s">
        <v>143</v>
      </c>
      <c r="D160" s="11" t="s">
        <v>144</v>
      </c>
      <c r="E160" s="51">
        <f>SUM(E161:E167)</f>
        <v>88737</v>
      </c>
      <c r="F160" s="145">
        <f>F161+F162+F163+F166+F167</f>
        <v>165740</v>
      </c>
      <c r="G160" s="133"/>
      <c r="H160" s="18">
        <f>H161+H162+H163+H166+H167</f>
        <v>16890</v>
      </c>
      <c r="I160" s="27">
        <f t="shared" si="2"/>
        <v>10.19066006998914</v>
      </c>
    </row>
    <row r="161" spans="1:9" ht="31.5" customHeight="1">
      <c r="A161" s="115"/>
      <c r="B161" s="52"/>
      <c r="C161" s="69"/>
      <c r="D161" s="14" t="s">
        <v>295</v>
      </c>
      <c r="E161" s="70">
        <v>0</v>
      </c>
      <c r="F161" s="152">
        <v>69003</v>
      </c>
      <c r="G161" s="153"/>
      <c r="H161" s="18">
        <v>0</v>
      </c>
      <c r="I161" s="27">
        <f t="shared" si="2"/>
        <v>0</v>
      </c>
    </row>
    <row r="162" spans="1:9" ht="18" customHeight="1">
      <c r="A162" s="71"/>
      <c r="B162" s="3"/>
      <c r="C162" s="3"/>
      <c r="D162" s="25" t="s">
        <v>1320</v>
      </c>
      <c r="E162" s="75">
        <v>0</v>
      </c>
      <c r="F162" s="136" t="s">
        <v>177</v>
      </c>
      <c r="G162" s="156"/>
      <c r="H162" s="18">
        <v>0</v>
      </c>
      <c r="I162" s="27">
        <f t="shared" si="2"/>
        <v>0</v>
      </c>
    </row>
    <row r="163" spans="1:9" ht="16.5" customHeight="1">
      <c r="A163" s="60"/>
      <c r="B163" s="64"/>
      <c r="C163" s="64"/>
      <c r="D163" s="24" t="s">
        <v>1035</v>
      </c>
      <c r="E163" s="66">
        <v>80000</v>
      </c>
      <c r="F163" s="147" t="s">
        <v>273</v>
      </c>
      <c r="G163" s="149"/>
      <c r="H163" s="18">
        <v>16890</v>
      </c>
      <c r="I163" s="27">
        <f t="shared" si="2"/>
        <v>21.1125</v>
      </c>
    </row>
    <row r="164" spans="1:9" ht="16.5" customHeight="1">
      <c r="A164" s="60"/>
      <c r="B164" s="64"/>
      <c r="C164" s="64"/>
      <c r="D164" s="24" t="s">
        <v>1036</v>
      </c>
      <c r="E164" s="66"/>
      <c r="F164" s="32"/>
      <c r="G164" s="33"/>
      <c r="H164" s="18">
        <v>14391</v>
      </c>
      <c r="I164" s="27"/>
    </row>
    <row r="165" spans="1:9" ht="16.5" customHeight="1">
      <c r="A165" s="60"/>
      <c r="B165" s="64"/>
      <c r="C165" s="64"/>
      <c r="D165" s="24" t="s">
        <v>1037</v>
      </c>
      <c r="E165" s="66"/>
      <c r="F165" s="32"/>
      <c r="G165" s="33"/>
      <c r="H165" s="18">
        <v>2499</v>
      </c>
      <c r="I165" s="27"/>
    </row>
    <row r="166" spans="1:9" ht="15.75" customHeight="1">
      <c r="A166" s="60"/>
      <c r="B166" s="64"/>
      <c r="C166" s="64"/>
      <c r="D166" s="24" t="s">
        <v>1786</v>
      </c>
      <c r="E166" s="66">
        <v>5000</v>
      </c>
      <c r="F166" s="147" t="s">
        <v>185</v>
      </c>
      <c r="G166" s="149"/>
      <c r="H166" s="18">
        <v>0</v>
      </c>
      <c r="I166" s="27">
        <f t="shared" si="2"/>
        <v>0</v>
      </c>
    </row>
    <row r="167" spans="1:9" ht="15.75" customHeight="1">
      <c r="A167" s="60"/>
      <c r="B167" s="64"/>
      <c r="C167" s="64"/>
      <c r="D167" s="24" t="s">
        <v>296</v>
      </c>
      <c r="E167" s="66">
        <v>3737</v>
      </c>
      <c r="F167" s="147" t="s">
        <v>297</v>
      </c>
      <c r="G167" s="149"/>
      <c r="H167" s="18">
        <v>0</v>
      </c>
      <c r="I167" s="27">
        <f t="shared" si="2"/>
        <v>0</v>
      </c>
    </row>
    <row r="168" spans="1:9" ht="16.5" customHeight="1">
      <c r="A168" s="60"/>
      <c r="B168" s="64"/>
      <c r="C168" s="65" t="s">
        <v>112</v>
      </c>
      <c r="D168" s="24" t="s">
        <v>113</v>
      </c>
      <c r="E168" s="66">
        <v>50000</v>
      </c>
      <c r="F168" s="147" t="s">
        <v>298</v>
      </c>
      <c r="G168" s="149"/>
      <c r="H168" s="18">
        <v>34945.84</v>
      </c>
      <c r="I168" s="27">
        <f t="shared" si="2"/>
        <v>69.89168</v>
      </c>
    </row>
    <row r="169" spans="1:9" ht="16.5" customHeight="1">
      <c r="A169" s="60"/>
      <c r="B169" s="64"/>
      <c r="C169" s="64"/>
      <c r="D169" s="24" t="s">
        <v>264</v>
      </c>
      <c r="E169" s="66">
        <v>50000</v>
      </c>
      <c r="F169" s="147" t="s">
        <v>298</v>
      </c>
      <c r="G169" s="149"/>
      <c r="H169" s="18">
        <v>34945.84</v>
      </c>
      <c r="I169" s="27">
        <f t="shared" si="2"/>
        <v>69.89168</v>
      </c>
    </row>
    <row r="170" spans="1:9" ht="16.5" customHeight="1">
      <c r="A170" s="78"/>
      <c r="B170" s="15"/>
      <c r="C170" s="15"/>
      <c r="D170" s="11" t="s">
        <v>1038</v>
      </c>
      <c r="E170" s="51"/>
      <c r="F170" s="48"/>
      <c r="G170" s="49"/>
      <c r="H170" s="18">
        <v>17236.85</v>
      </c>
      <c r="I170" s="27"/>
    </row>
    <row r="171" spans="1:9" ht="16.5" customHeight="1">
      <c r="A171" s="71"/>
      <c r="B171" s="3"/>
      <c r="C171" s="3"/>
      <c r="D171" s="25" t="s">
        <v>1039</v>
      </c>
      <c r="E171" s="75"/>
      <c r="F171" s="76"/>
      <c r="G171" s="77"/>
      <c r="H171" s="18">
        <v>16931.99</v>
      </c>
      <c r="I171" s="27"/>
    </row>
    <row r="172" spans="1:9" ht="16.5" customHeight="1">
      <c r="A172" s="60"/>
      <c r="B172" s="64"/>
      <c r="C172" s="64"/>
      <c r="D172" s="24" t="s">
        <v>1040</v>
      </c>
      <c r="E172" s="66"/>
      <c r="F172" s="32"/>
      <c r="G172" s="33"/>
      <c r="H172" s="18">
        <v>777</v>
      </c>
      <c r="I172" s="27"/>
    </row>
    <row r="173" spans="1:9" ht="16.5" customHeight="1">
      <c r="A173" s="60"/>
      <c r="B173" s="61" t="s">
        <v>299</v>
      </c>
      <c r="C173" s="61"/>
      <c r="D173" s="62" t="s">
        <v>300</v>
      </c>
      <c r="E173" s="63">
        <v>4000</v>
      </c>
      <c r="F173" s="150" t="s">
        <v>190</v>
      </c>
      <c r="G173" s="151"/>
      <c r="H173" s="21">
        <v>0</v>
      </c>
      <c r="I173" s="28">
        <f t="shared" si="2"/>
        <v>0</v>
      </c>
    </row>
    <row r="174" spans="1:9" ht="16.5" customHeight="1">
      <c r="A174" s="60"/>
      <c r="B174" s="64"/>
      <c r="C174" s="65" t="s">
        <v>112</v>
      </c>
      <c r="D174" s="24" t="s">
        <v>113</v>
      </c>
      <c r="E174" s="66">
        <v>4000</v>
      </c>
      <c r="F174" s="147" t="s">
        <v>190</v>
      </c>
      <c r="G174" s="149"/>
      <c r="H174" s="18">
        <v>0</v>
      </c>
      <c r="I174" s="27">
        <f t="shared" si="2"/>
        <v>0</v>
      </c>
    </row>
    <row r="175" spans="1:9" ht="16.5" customHeight="1">
      <c r="A175" s="60"/>
      <c r="B175" s="64"/>
      <c r="C175" s="64"/>
      <c r="D175" s="24" t="s">
        <v>301</v>
      </c>
      <c r="E175" s="66">
        <v>4000</v>
      </c>
      <c r="F175" s="147" t="s">
        <v>190</v>
      </c>
      <c r="G175" s="149"/>
      <c r="H175" s="18">
        <v>0</v>
      </c>
      <c r="I175" s="27">
        <f t="shared" si="2"/>
        <v>0</v>
      </c>
    </row>
    <row r="176" spans="1:9" ht="16.5" customHeight="1">
      <c r="A176" s="60"/>
      <c r="B176" s="61" t="s">
        <v>302</v>
      </c>
      <c r="C176" s="61"/>
      <c r="D176" s="62" t="s">
        <v>303</v>
      </c>
      <c r="E176" s="63">
        <v>240172</v>
      </c>
      <c r="F176" s="150" t="s">
        <v>304</v>
      </c>
      <c r="G176" s="151"/>
      <c r="H176" s="21">
        <f>H177+H180</f>
        <v>820</v>
      </c>
      <c r="I176" s="27">
        <f t="shared" si="2"/>
        <v>0.18629081359105076</v>
      </c>
    </row>
    <row r="177" spans="1:9" ht="16.5" customHeight="1">
      <c r="A177" s="60"/>
      <c r="B177" s="64"/>
      <c r="C177" s="65" t="s">
        <v>262</v>
      </c>
      <c r="D177" s="24" t="s">
        <v>263</v>
      </c>
      <c r="E177" s="66">
        <v>40172</v>
      </c>
      <c r="F177" s="147" t="s">
        <v>305</v>
      </c>
      <c r="G177" s="149"/>
      <c r="H177" s="18">
        <v>820</v>
      </c>
      <c r="I177" s="27">
        <f t="shared" si="2"/>
        <v>2.0412227422085034</v>
      </c>
    </row>
    <row r="178" spans="1:9" ht="16.5" customHeight="1">
      <c r="A178" s="60"/>
      <c r="B178" s="64"/>
      <c r="C178" s="64"/>
      <c r="D178" s="24" t="s">
        <v>306</v>
      </c>
      <c r="E178" s="66">
        <v>40172</v>
      </c>
      <c r="F178" s="147" t="s">
        <v>305</v>
      </c>
      <c r="G178" s="149"/>
      <c r="H178" s="18">
        <v>820</v>
      </c>
      <c r="I178" s="27">
        <f t="shared" si="2"/>
        <v>2.0412227422085034</v>
      </c>
    </row>
    <row r="179" spans="1:9" ht="16.5" customHeight="1">
      <c r="A179" s="67"/>
      <c r="B179" s="50"/>
      <c r="C179" s="50"/>
      <c r="D179" s="11" t="s">
        <v>1043</v>
      </c>
      <c r="E179" s="51"/>
      <c r="F179" s="48"/>
      <c r="G179" s="49"/>
      <c r="H179" s="18"/>
      <c r="I179" s="27"/>
    </row>
    <row r="180" spans="1:9" ht="16.5" customHeight="1">
      <c r="A180" s="73"/>
      <c r="B180" s="74"/>
      <c r="C180" s="83" t="s">
        <v>143</v>
      </c>
      <c r="D180" s="25" t="s">
        <v>144</v>
      </c>
      <c r="E180" s="75">
        <v>200000</v>
      </c>
      <c r="F180" s="136" t="s">
        <v>307</v>
      </c>
      <c r="G180" s="156"/>
      <c r="H180" s="18">
        <v>0</v>
      </c>
      <c r="I180" s="27">
        <f t="shared" si="2"/>
        <v>0</v>
      </c>
    </row>
    <row r="181" spans="1:9" ht="16.5" customHeight="1">
      <c r="A181" s="60"/>
      <c r="B181" s="64"/>
      <c r="C181" s="64"/>
      <c r="D181" s="24" t="s">
        <v>306</v>
      </c>
      <c r="E181" s="66">
        <v>200000</v>
      </c>
      <c r="F181" s="147" t="s">
        <v>307</v>
      </c>
      <c r="G181" s="149"/>
      <c r="H181" s="18">
        <v>0</v>
      </c>
      <c r="I181" s="27">
        <f t="shared" si="2"/>
        <v>0</v>
      </c>
    </row>
    <row r="182" spans="1:9" ht="16.5" customHeight="1">
      <c r="A182" s="60"/>
      <c r="B182" s="61" t="s">
        <v>308</v>
      </c>
      <c r="C182" s="61"/>
      <c r="D182" s="62" t="s">
        <v>193</v>
      </c>
      <c r="E182" s="63">
        <f>E183</f>
        <v>50000</v>
      </c>
      <c r="F182" s="150" t="s">
        <v>133</v>
      </c>
      <c r="G182" s="151"/>
      <c r="H182" s="21">
        <v>0</v>
      </c>
      <c r="I182" s="28"/>
    </row>
    <row r="183" spans="1:9" ht="16.5" customHeight="1">
      <c r="A183" s="60"/>
      <c r="B183" s="64"/>
      <c r="C183" s="65" t="s">
        <v>143</v>
      </c>
      <c r="D183" s="24" t="s">
        <v>144</v>
      </c>
      <c r="E183" s="66">
        <v>50000</v>
      </c>
      <c r="F183" s="147" t="s">
        <v>133</v>
      </c>
      <c r="G183" s="149"/>
      <c r="H183" s="18">
        <v>0</v>
      </c>
      <c r="I183" s="27"/>
    </row>
    <row r="184" spans="1:9" ht="16.5" customHeight="1">
      <c r="A184" s="60"/>
      <c r="B184" s="64"/>
      <c r="C184" s="64"/>
      <c r="D184" s="24" t="s">
        <v>309</v>
      </c>
      <c r="E184" s="66">
        <v>50000</v>
      </c>
      <c r="F184" s="147" t="s">
        <v>133</v>
      </c>
      <c r="G184" s="149"/>
      <c r="H184" s="18">
        <v>0</v>
      </c>
      <c r="I184" s="27"/>
    </row>
    <row r="185" spans="1:9" ht="16.5" customHeight="1">
      <c r="A185" s="56" t="s">
        <v>310</v>
      </c>
      <c r="B185" s="57"/>
      <c r="C185" s="57"/>
      <c r="D185" s="58" t="s">
        <v>311</v>
      </c>
      <c r="E185" s="59">
        <f>E186+E218</f>
        <v>161534</v>
      </c>
      <c r="F185" s="157" t="s">
        <v>312</v>
      </c>
      <c r="G185" s="158"/>
      <c r="H185" s="23">
        <f>H186+H218</f>
        <v>143556.64999999997</v>
      </c>
      <c r="I185" s="23">
        <f t="shared" si="2"/>
        <v>78.85821559622946</v>
      </c>
    </row>
    <row r="186" spans="1:9" ht="16.5" customHeight="1">
      <c r="A186" s="60"/>
      <c r="B186" s="61" t="s">
        <v>313</v>
      </c>
      <c r="C186" s="61"/>
      <c r="D186" s="62" t="s">
        <v>314</v>
      </c>
      <c r="E186" s="63">
        <f>E187+E189+E191+E193+E195+E198+E200+E204+E206+E208+E210+E212+E214+E216</f>
        <v>149134</v>
      </c>
      <c r="F186" s="150" t="s">
        <v>315</v>
      </c>
      <c r="G186" s="151"/>
      <c r="H186" s="21">
        <f>H187+H189+H191+H193+H195+H198+H200+H204+H206+H208+H210+H212+H214+H216</f>
        <v>122571.14999999998</v>
      </c>
      <c r="I186" s="28">
        <f t="shared" si="2"/>
        <v>79.26020408163264</v>
      </c>
    </row>
    <row r="187" spans="1:9" ht="37.5" customHeight="1">
      <c r="A187" s="60"/>
      <c r="B187" s="64"/>
      <c r="C187" s="65" t="s">
        <v>316</v>
      </c>
      <c r="D187" s="24" t="s">
        <v>317</v>
      </c>
      <c r="E187" s="66">
        <v>4000</v>
      </c>
      <c r="F187" s="147" t="s">
        <v>190</v>
      </c>
      <c r="G187" s="149"/>
      <c r="H187" s="18">
        <v>4000</v>
      </c>
      <c r="I187" s="27">
        <f t="shared" si="2"/>
        <v>100</v>
      </c>
    </row>
    <row r="188" spans="1:9" ht="16.5" customHeight="1">
      <c r="A188" s="60"/>
      <c r="B188" s="64"/>
      <c r="C188" s="64"/>
      <c r="D188" s="24" t="s">
        <v>318</v>
      </c>
      <c r="E188" s="66">
        <v>4000</v>
      </c>
      <c r="F188" s="147" t="s">
        <v>190</v>
      </c>
      <c r="G188" s="149"/>
      <c r="H188" s="18">
        <v>4000</v>
      </c>
      <c r="I188" s="27">
        <f t="shared" si="2"/>
        <v>100</v>
      </c>
    </row>
    <row r="189" spans="1:9" ht="16.5" customHeight="1">
      <c r="A189" s="60"/>
      <c r="B189" s="64"/>
      <c r="C189" s="65" t="s">
        <v>199</v>
      </c>
      <c r="D189" s="24" t="s">
        <v>200</v>
      </c>
      <c r="E189" s="66">
        <v>1284</v>
      </c>
      <c r="F189" s="147" t="s">
        <v>319</v>
      </c>
      <c r="G189" s="149"/>
      <c r="H189" s="18">
        <v>0</v>
      </c>
      <c r="I189" s="27">
        <f t="shared" si="2"/>
        <v>0</v>
      </c>
    </row>
    <row r="190" spans="1:9" ht="28.5" customHeight="1">
      <c r="A190" s="60"/>
      <c r="B190" s="64"/>
      <c r="C190" s="64"/>
      <c r="D190" s="24" t="s">
        <v>320</v>
      </c>
      <c r="E190" s="66">
        <v>1284</v>
      </c>
      <c r="F190" s="147" t="s">
        <v>319</v>
      </c>
      <c r="G190" s="149"/>
      <c r="H190" s="18">
        <v>0</v>
      </c>
      <c r="I190" s="27">
        <f t="shared" si="2"/>
        <v>0</v>
      </c>
    </row>
    <row r="191" spans="1:9" ht="16.5" customHeight="1">
      <c r="A191" s="78"/>
      <c r="B191" s="15"/>
      <c r="C191" s="10" t="s">
        <v>202</v>
      </c>
      <c r="D191" s="11" t="s">
        <v>203</v>
      </c>
      <c r="E191" s="51">
        <v>206</v>
      </c>
      <c r="F191" s="145" t="s">
        <v>321</v>
      </c>
      <c r="G191" s="133"/>
      <c r="H191" s="18">
        <v>0</v>
      </c>
      <c r="I191" s="27">
        <f t="shared" si="2"/>
        <v>0</v>
      </c>
    </row>
    <row r="192" spans="1:9" ht="29.25" customHeight="1">
      <c r="A192" s="115"/>
      <c r="B192" s="52"/>
      <c r="C192" s="116"/>
      <c r="D192" s="14" t="s">
        <v>320</v>
      </c>
      <c r="E192" s="70">
        <v>206</v>
      </c>
      <c r="F192" s="152" t="s">
        <v>321</v>
      </c>
      <c r="G192" s="153"/>
      <c r="H192" s="18">
        <v>0</v>
      </c>
      <c r="I192" s="27">
        <f t="shared" si="2"/>
        <v>0</v>
      </c>
    </row>
    <row r="193" spans="1:9" ht="16.5" customHeight="1">
      <c r="A193" s="71"/>
      <c r="B193" s="3"/>
      <c r="C193" s="83" t="s">
        <v>262</v>
      </c>
      <c r="D193" s="25" t="s">
        <v>263</v>
      </c>
      <c r="E193" s="75">
        <v>6910</v>
      </c>
      <c r="F193" s="136" t="s">
        <v>322</v>
      </c>
      <c r="G193" s="156"/>
      <c r="H193" s="18">
        <v>0</v>
      </c>
      <c r="I193" s="27">
        <f t="shared" si="2"/>
        <v>0</v>
      </c>
    </row>
    <row r="194" spans="1:9" ht="33" customHeight="1">
      <c r="A194" s="60"/>
      <c r="B194" s="64"/>
      <c r="C194" s="64"/>
      <c r="D194" s="24" t="s">
        <v>320</v>
      </c>
      <c r="E194" s="66">
        <v>6910</v>
      </c>
      <c r="F194" s="147" t="s">
        <v>322</v>
      </c>
      <c r="G194" s="149"/>
      <c r="H194" s="18">
        <v>0</v>
      </c>
      <c r="I194" s="27">
        <f t="shared" si="2"/>
        <v>0</v>
      </c>
    </row>
    <row r="195" spans="1:9" ht="16.5" customHeight="1">
      <c r="A195" s="78"/>
      <c r="B195" s="15"/>
      <c r="C195" s="10" t="s">
        <v>205</v>
      </c>
      <c r="D195" s="11" t="s">
        <v>128</v>
      </c>
      <c r="E195" s="51">
        <f>E196+E197</f>
        <v>6600</v>
      </c>
      <c r="F195" s="145" t="s">
        <v>323</v>
      </c>
      <c r="G195" s="133"/>
      <c r="H195" s="18">
        <f>H196+H197</f>
        <v>295.13</v>
      </c>
      <c r="I195" s="27">
        <f t="shared" si="2"/>
        <v>4.471666666666667</v>
      </c>
    </row>
    <row r="196" spans="1:9" ht="34.5" customHeight="1">
      <c r="A196" s="71"/>
      <c r="B196" s="3"/>
      <c r="C196" s="74"/>
      <c r="D196" s="25" t="s">
        <v>1704</v>
      </c>
      <c r="E196" s="75">
        <v>3000</v>
      </c>
      <c r="F196" s="136" t="s">
        <v>237</v>
      </c>
      <c r="G196" s="156"/>
      <c r="H196" s="18">
        <v>295.13</v>
      </c>
      <c r="I196" s="27">
        <f aca="true" t="shared" si="3" ref="I196:I260">H196/F196%</f>
        <v>9.837666666666667</v>
      </c>
    </row>
    <row r="197" spans="1:9" ht="33" customHeight="1">
      <c r="A197" s="60"/>
      <c r="B197" s="64"/>
      <c r="C197" s="64"/>
      <c r="D197" s="24" t="s">
        <v>320</v>
      </c>
      <c r="E197" s="66">
        <v>3600</v>
      </c>
      <c r="F197" s="147" t="s">
        <v>325</v>
      </c>
      <c r="G197" s="149"/>
      <c r="H197" s="18">
        <v>0</v>
      </c>
      <c r="I197" s="27">
        <f t="shared" si="3"/>
        <v>0</v>
      </c>
    </row>
    <row r="198" spans="1:9" ht="16.5" customHeight="1">
      <c r="A198" s="60"/>
      <c r="B198" s="64"/>
      <c r="C198" s="65" t="s">
        <v>143</v>
      </c>
      <c r="D198" s="24" t="s">
        <v>144</v>
      </c>
      <c r="E198" s="66">
        <v>0</v>
      </c>
      <c r="F198" s="147" t="s">
        <v>326</v>
      </c>
      <c r="G198" s="149"/>
      <c r="H198" s="18">
        <v>5510.4</v>
      </c>
      <c r="I198" s="27">
        <f t="shared" si="3"/>
        <v>100.00725952813066</v>
      </c>
    </row>
    <row r="199" spans="1:9" ht="16.5" customHeight="1">
      <c r="A199" s="60"/>
      <c r="B199" s="64"/>
      <c r="C199" s="64"/>
      <c r="D199" s="24" t="s">
        <v>1705</v>
      </c>
      <c r="E199" s="66">
        <v>0</v>
      </c>
      <c r="F199" s="147" t="s">
        <v>326</v>
      </c>
      <c r="G199" s="149"/>
      <c r="H199" s="18">
        <v>5510.4</v>
      </c>
      <c r="I199" s="27">
        <f t="shared" si="3"/>
        <v>100.00725952813066</v>
      </c>
    </row>
    <row r="200" spans="1:9" ht="16.5" customHeight="1">
      <c r="A200" s="60"/>
      <c r="B200" s="64"/>
      <c r="C200" s="65" t="s">
        <v>112</v>
      </c>
      <c r="D200" s="24" t="s">
        <v>113</v>
      </c>
      <c r="E200" s="66">
        <f>E201+E203</f>
        <v>9900</v>
      </c>
      <c r="F200" s="147" t="s">
        <v>327</v>
      </c>
      <c r="G200" s="149"/>
      <c r="H200" s="18">
        <f>H201+H203</f>
        <v>2915.1899999999996</v>
      </c>
      <c r="I200" s="27">
        <f t="shared" si="3"/>
        <v>29.446363636363632</v>
      </c>
    </row>
    <row r="201" spans="1:9" ht="16.5" customHeight="1">
      <c r="A201" s="60"/>
      <c r="B201" s="64"/>
      <c r="C201" s="64"/>
      <c r="D201" s="24" t="s">
        <v>324</v>
      </c>
      <c r="E201" s="66">
        <v>6700</v>
      </c>
      <c r="F201" s="147" t="s">
        <v>328</v>
      </c>
      <c r="G201" s="149"/>
      <c r="H201" s="18">
        <v>2115.2</v>
      </c>
      <c r="I201" s="27">
        <f t="shared" si="3"/>
        <v>31.57014925373134</v>
      </c>
    </row>
    <row r="202" spans="1:9" ht="16.5" customHeight="1">
      <c r="A202" s="60"/>
      <c r="B202" s="64"/>
      <c r="C202" s="64"/>
      <c r="D202" s="24" t="s">
        <v>1706</v>
      </c>
      <c r="E202" s="66"/>
      <c r="F202" s="32"/>
      <c r="G202" s="33"/>
      <c r="H202" s="18"/>
      <c r="I202" s="27"/>
    </row>
    <row r="203" spans="1:9" ht="32.25" customHeight="1">
      <c r="A203" s="67"/>
      <c r="B203" s="50"/>
      <c r="C203" s="50"/>
      <c r="D203" s="11" t="s">
        <v>1707</v>
      </c>
      <c r="E203" s="51">
        <v>3200</v>
      </c>
      <c r="F203" s="145" t="s">
        <v>329</v>
      </c>
      <c r="G203" s="133"/>
      <c r="H203" s="18">
        <v>799.99</v>
      </c>
      <c r="I203" s="27">
        <f t="shared" si="3"/>
        <v>24.9996875</v>
      </c>
    </row>
    <row r="204" spans="1:9" ht="16.5" customHeight="1">
      <c r="A204" s="73"/>
      <c r="B204" s="74"/>
      <c r="C204" s="83" t="s">
        <v>149</v>
      </c>
      <c r="D204" s="25" t="s">
        <v>113</v>
      </c>
      <c r="E204" s="75">
        <v>82554</v>
      </c>
      <c r="F204" s="136" t="s">
        <v>330</v>
      </c>
      <c r="G204" s="156"/>
      <c r="H204" s="18">
        <v>92160.82</v>
      </c>
      <c r="I204" s="27">
        <f t="shared" si="3"/>
        <v>100</v>
      </c>
    </row>
    <row r="205" spans="1:9" ht="27" customHeight="1">
      <c r="A205" s="60"/>
      <c r="B205" s="64"/>
      <c r="C205" s="64"/>
      <c r="D205" s="24" t="s">
        <v>1767</v>
      </c>
      <c r="E205" s="66">
        <v>82554</v>
      </c>
      <c r="F205" s="147" t="s">
        <v>330</v>
      </c>
      <c r="G205" s="149"/>
      <c r="H205" s="18">
        <v>92160.82</v>
      </c>
      <c r="I205" s="27">
        <f t="shared" si="3"/>
        <v>100</v>
      </c>
    </row>
    <row r="206" spans="1:9" ht="16.5" customHeight="1">
      <c r="A206" s="60"/>
      <c r="B206" s="64"/>
      <c r="C206" s="65" t="s">
        <v>152</v>
      </c>
      <c r="D206" s="24" t="s">
        <v>113</v>
      </c>
      <c r="E206" s="66">
        <v>35380</v>
      </c>
      <c r="F206" s="147" t="s">
        <v>332</v>
      </c>
      <c r="G206" s="149"/>
      <c r="H206" s="18">
        <v>16263.68</v>
      </c>
      <c r="I206" s="27">
        <f t="shared" si="3"/>
        <v>63.10311727152023</v>
      </c>
    </row>
    <row r="207" spans="1:9" ht="30.75" customHeight="1">
      <c r="A207" s="60"/>
      <c r="B207" s="64"/>
      <c r="C207" s="64"/>
      <c r="D207" s="24" t="s">
        <v>1767</v>
      </c>
      <c r="E207" s="66">
        <v>35380</v>
      </c>
      <c r="F207" s="147" t="s">
        <v>332</v>
      </c>
      <c r="G207" s="149"/>
      <c r="H207" s="18">
        <v>16263.68</v>
      </c>
      <c r="I207" s="27">
        <f t="shared" si="3"/>
        <v>63.10311727152023</v>
      </c>
    </row>
    <row r="208" spans="1:9" ht="16.5" customHeight="1">
      <c r="A208" s="60"/>
      <c r="B208" s="64"/>
      <c r="C208" s="65" t="s">
        <v>283</v>
      </c>
      <c r="D208" s="24" t="s">
        <v>284</v>
      </c>
      <c r="E208" s="66">
        <v>200</v>
      </c>
      <c r="F208" s="147" t="s">
        <v>232</v>
      </c>
      <c r="G208" s="149"/>
      <c r="H208" s="18">
        <v>31.76</v>
      </c>
      <c r="I208" s="27">
        <f t="shared" si="3"/>
        <v>15.88</v>
      </c>
    </row>
    <row r="209" spans="1:9" ht="16.5" customHeight="1">
      <c r="A209" s="60"/>
      <c r="B209" s="64"/>
      <c r="C209" s="64"/>
      <c r="D209" s="24" t="s">
        <v>324</v>
      </c>
      <c r="E209" s="66">
        <v>200</v>
      </c>
      <c r="F209" s="147" t="s">
        <v>232</v>
      </c>
      <c r="G209" s="149"/>
      <c r="H209" s="18">
        <v>31.76</v>
      </c>
      <c r="I209" s="27">
        <f t="shared" si="3"/>
        <v>15.88</v>
      </c>
    </row>
    <row r="210" spans="1:9" ht="16.5" customHeight="1">
      <c r="A210" s="60"/>
      <c r="B210" s="64"/>
      <c r="C210" s="65" t="s">
        <v>333</v>
      </c>
      <c r="D210" s="24" t="s">
        <v>334</v>
      </c>
      <c r="E210" s="66">
        <v>600</v>
      </c>
      <c r="F210" s="147" t="s">
        <v>335</v>
      </c>
      <c r="G210" s="149"/>
      <c r="H210" s="18">
        <v>47.04</v>
      </c>
      <c r="I210" s="27">
        <f t="shared" si="3"/>
        <v>13.83529411764706</v>
      </c>
    </row>
    <row r="211" spans="1:9" ht="16.5" customHeight="1">
      <c r="A211" s="60"/>
      <c r="B211" s="64"/>
      <c r="C211" s="64"/>
      <c r="D211" s="24" t="s">
        <v>324</v>
      </c>
      <c r="E211" s="66">
        <v>600</v>
      </c>
      <c r="F211" s="147" t="s">
        <v>335</v>
      </c>
      <c r="G211" s="149"/>
      <c r="H211" s="18">
        <v>47.04</v>
      </c>
      <c r="I211" s="27">
        <f t="shared" si="3"/>
        <v>13.83529411764706</v>
      </c>
    </row>
    <row r="212" spans="1:9" ht="16.5" customHeight="1">
      <c r="A212" s="60"/>
      <c r="B212" s="64"/>
      <c r="C212" s="65" t="s">
        <v>336</v>
      </c>
      <c r="D212" s="24" t="s">
        <v>334</v>
      </c>
      <c r="E212" s="66">
        <v>0</v>
      </c>
      <c r="F212" s="147" t="s">
        <v>337</v>
      </c>
      <c r="G212" s="149"/>
      <c r="H212" s="18">
        <v>220.26</v>
      </c>
      <c r="I212" s="27">
        <f t="shared" si="3"/>
        <v>99.66515837104072</v>
      </c>
    </row>
    <row r="213" spans="1:9" ht="36" customHeight="1">
      <c r="A213" s="60"/>
      <c r="B213" s="64"/>
      <c r="C213" s="64"/>
      <c r="D213" s="24" t="s">
        <v>331</v>
      </c>
      <c r="E213" s="66">
        <v>0</v>
      </c>
      <c r="F213" s="147" t="s">
        <v>337</v>
      </c>
      <c r="G213" s="149"/>
      <c r="H213" s="18">
        <v>220.26</v>
      </c>
      <c r="I213" s="27">
        <f t="shared" si="3"/>
        <v>99.66515837104072</v>
      </c>
    </row>
    <row r="214" spans="1:9" ht="16.5" customHeight="1">
      <c r="A214" s="60"/>
      <c r="B214" s="64"/>
      <c r="C214" s="65" t="s">
        <v>338</v>
      </c>
      <c r="D214" s="24" t="s">
        <v>334</v>
      </c>
      <c r="E214" s="66">
        <v>0</v>
      </c>
      <c r="F214" s="147" t="s">
        <v>339</v>
      </c>
      <c r="G214" s="149"/>
      <c r="H214" s="18">
        <v>38.87</v>
      </c>
      <c r="I214" s="27">
        <f t="shared" si="3"/>
        <v>99.66666666666666</v>
      </c>
    </row>
    <row r="215" spans="1:9" ht="32.25" customHeight="1">
      <c r="A215" s="60"/>
      <c r="B215" s="64"/>
      <c r="C215" s="64"/>
      <c r="D215" s="24" t="s">
        <v>1767</v>
      </c>
      <c r="E215" s="66">
        <v>0</v>
      </c>
      <c r="F215" s="147" t="s">
        <v>339</v>
      </c>
      <c r="G215" s="149"/>
      <c r="H215" s="18">
        <v>38.87</v>
      </c>
      <c r="I215" s="27">
        <f t="shared" si="3"/>
        <v>99.66666666666666</v>
      </c>
    </row>
    <row r="216" spans="1:9" ht="16.5" customHeight="1">
      <c r="A216" s="78"/>
      <c r="B216" s="15"/>
      <c r="C216" s="10" t="s">
        <v>213</v>
      </c>
      <c r="D216" s="11" t="s">
        <v>214</v>
      </c>
      <c r="E216" s="51">
        <v>1500</v>
      </c>
      <c r="F216" s="145" t="s">
        <v>340</v>
      </c>
      <c r="G216" s="133"/>
      <c r="H216" s="18">
        <v>1088</v>
      </c>
      <c r="I216" s="27">
        <f t="shared" si="3"/>
        <v>72.53333333333333</v>
      </c>
    </row>
    <row r="217" spans="1:9" ht="34.5" customHeight="1">
      <c r="A217" s="115"/>
      <c r="B217" s="98"/>
      <c r="C217" s="116"/>
      <c r="D217" s="14" t="s">
        <v>1708</v>
      </c>
      <c r="E217" s="70">
        <v>1500</v>
      </c>
      <c r="F217" s="152" t="s">
        <v>340</v>
      </c>
      <c r="G217" s="153"/>
      <c r="H217" s="18">
        <v>1088</v>
      </c>
      <c r="I217" s="27">
        <f t="shared" si="3"/>
        <v>72.53333333333333</v>
      </c>
    </row>
    <row r="218" spans="1:9" ht="16.5" customHeight="1">
      <c r="A218" s="71"/>
      <c r="B218" s="93" t="s">
        <v>341</v>
      </c>
      <c r="C218" s="93"/>
      <c r="D218" s="94" t="s">
        <v>193</v>
      </c>
      <c r="E218" s="95">
        <f>E219+E222</f>
        <v>12400</v>
      </c>
      <c r="F218" s="168" t="s">
        <v>342</v>
      </c>
      <c r="G218" s="169"/>
      <c r="H218" s="21">
        <f>H219+H222</f>
        <v>20985.5</v>
      </c>
      <c r="I218" s="28">
        <f t="shared" si="3"/>
        <v>76.58941605839416</v>
      </c>
    </row>
    <row r="219" spans="1:9" ht="46.5" customHeight="1">
      <c r="A219" s="60"/>
      <c r="B219" s="64"/>
      <c r="C219" s="65" t="s">
        <v>343</v>
      </c>
      <c r="D219" s="24" t="s">
        <v>344</v>
      </c>
      <c r="E219" s="66">
        <v>10200</v>
      </c>
      <c r="F219" s="147" t="s">
        <v>345</v>
      </c>
      <c r="G219" s="149"/>
      <c r="H219" s="18">
        <f>H220+H221</f>
        <v>19885.5</v>
      </c>
      <c r="I219" s="27">
        <f t="shared" si="3"/>
        <v>78.91071428571429</v>
      </c>
    </row>
    <row r="220" spans="1:9" ht="42.75" customHeight="1">
      <c r="A220" s="60"/>
      <c r="B220" s="64"/>
      <c r="C220" s="64"/>
      <c r="D220" s="24" t="s">
        <v>346</v>
      </c>
      <c r="E220" s="66">
        <v>0</v>
      </c>
      <c r="F220" s="147" t="s">
        <v>131</v>
      </c>
      <c r="G220" s="149"/>
      <c r="H220" s="18">
        <v>15000</v>
      </c>
      <c r="I220" s="27">
        <f t="shared" si="3"/>
        <v>100</v>
      </c>
    </row>
    <row r="221" spans="1:9" ht="16.5" customHeight="1">
      <c r="A221" s="60"/>
      <c r="B221" s="64"/>
      <c r="C221" s="64"/>
      <c r="D221" s="24" t="s">
        <v>347</v>
      </c>
      <c r="E221" s="66">
        <v>10200</v>
      </c>
      <c r="F221" s="147" t="s">
        <v>348</v>
      </c>
      <c r="G221" s="149"/>
      <c r="H221" s="18">
        <v>4885.5</v>
      </c>
      <c r="I221" s="27">
        <f t="shared" si="3"/>
        <v>47.89705882352941</v>
      </c>
    </row>
    <row r="222" spans="1:9" ht="16.5" customHeight="1">
      <c r="A222" s="60"/>
      <c r="B222" s="64"/>
      <c r="C222" s="65" t="s">
        <v>213</v>
      </c>
      <c r="D222" s="24" t="s">
        <v>214</v>
      </c>
      <c r="E222" s="66">
        <v>2200</v>
      </c>
      <c r="F222" s="147" t="s">
        <v>349</v>
      </c>
      <c r="G222" s="149"/>
      <c r="H222" s="18">
        <v>1100</v>
      </c>
      <c r="I222" s="27">
        <f t="shared" si="3"/>
        <v>50</v>
      </c>
    </row>
    <row r="223" spans="1:9" ht="16.5" customHeight="1">
      <c r="A223" s="60"/>
      <c r="B223" s="64"/>
      <c r="C223" s="64"/>
      <c r="D223" s="24" t="s">
        <v>350</v>
      </c>
      <c r="E223" s="66">
        <v>2200</v>
      </c>
      <c r="F223" s="147" t="s">
        <v>349</v>
      </c>
      <c r="G223" s="149"/>
      <c r="H223" s="18">
        <v>1100</v>
      </c>
      <c r="I223" s="27">
        <f t="shared" si="3"/>
        <v>50</v>
      </c>
    </row>
    <row r="224" spans="1:9" ht="16.5" customHeight="1">
      <c r="A224" s="56" t="s">
        <v>351</v>
      </c>
      <c r="B224" s="57"/>
      <c r="C224" s="57"/>
      <c r="D224" s="58" t="s">
        <v>352</v>
      </c>
      <c r="E224" s="59">
        <f>E225+E244+E262+E299</f>
        <v>2987045</v>
      </c>
      <c r="F224" s="157" t="s">
        <v>353</v>
      </c>
      <c r="G224" s="158"/>
      <c r="H224" s="23">
        <f>H225+H244+H262+H299</f>
        <v>2849357.3499999996</v>
      </c>
      <c r="I224" s="23">
        <f t="shared" si="3"/>
        <v>54.359703354196895</v>
      </c>
    </row>
    <row r="225" spans="1:9" ht="16.5" customHeight="1">
      <c r="A225" s="60"/>
      <c r="B225" s="61" t="s">
        <v>354</v>
      </c>
      <c r="C225" s="61"/>
      <c r="D225" s="62" t="s">
        <v>355</v>
      </c>
      <c r="E225" s="63">
        <f>E226+E228+E230+E232+E234+E238+E240+E242</f>
        <v>1189000</v>
      </c>
      <c r="F225" s="150" t="s">
        <v>356</v>
      </c>
      <c r="G225" s="151"/>
      <c r="H225" s="21">
        <f>H226+H228+H230+H232+H234+H238+H240+H242</f>
        <v>1048722.3599999999</v>
      </c>
      <c r="I225" s="28">
        <f t="shared" si="3"/>
        <v>86.74295781637716</v>
      </c>
    </row>
    <row r="226" spans="1:9" ht="16.5" customHeight="1">
      <c r="A226" s="67"/>
      <c r="B226" s="50"/>
      <c r="C226" s="10" t="s">
        <v>195</v>
      </c>
      <c r="D226" s="11" t="s">
        <v>196</v>
      </c>
      <c r="E226" s="51">
        <v>180000</v>
      </c>
      <c r="F226" s="145" t="s">
        <v>133</v>
      </c>
      <c r="G226" s="133"/>
      <c r="H226" s="18">
        <v>0</v>
      </c>
      <c r="I226" s="27"/>
    </row>
    <row r="227" spans="1:9" ht="16.5" customHeight="1">
      <c r="A227" s="73"/>
      <c r="B227" s="74"/>
      <c r="C227" s="74"/>
      <c r="D227" s="25" t="s">
        <v>357</v>
      </c>
      <c r="E227" s="75">
        <v>180000</v>
      </c>
      <c r="F227" s="136" t="s">
        <v>133</v>
      </c>
      <c r="G227" s="156"/>
      <c r="H227" s="18">
        <v>0</v>
      </c>
      <c r="I227" s="27"/>
    </row>
    <row r="228" spans="1:9" ht="16.5" customHeight="1">
      <c r="A228" s="60"/>
      <c r="B228" s="64"/>
      <c r="C228" s="65" t="s">
        <v>223</v>
      </c>
      <c r="D228" s="24" t="s">
        <v>224</v>
      </c>
      <c r="E228" s="66">
        <v>47000</v>
      </c>
      <c r="F228" s="147" t="s">
        <v>133</v>
      </c>
      <c r="G228" s="149"/>
      <c r="H228" s="18">
        <v>0</v>
      </c>
      <c r="I228" s="27"/>
    </row>
    <row r="229" spans="1:9" ht="16.5" customHeight="1">
      <c r="A229" s="60"/>
      <c r="B229" s="64"/>
      <c r="C229" s="64"/>
      <c r="D229" s="24" t="s">
        <v>357</v>
      </c>
      <c r="E229" s="66">
        <v>47000</v>
      </c>
      <c r="F229" s="147" t="s">
        <v>133</v>
      </c>
      <c r="G229" s="149"/>
      <c r="H229" s="18">
        <v>0</v>
      </c>
      <c r="I229" s="27"/>
    </row>
    <row r="230" spans="1:9" ht="16.5" customHeight="1">
      <c r="A230" s="60"/>
      <c r="B230" s="64"/>
      <c r="C230" s="65" t="s">
        <v>199</v>
      </c>
      <c r="D230" s="24" t="s">
        <v>200</v>
      </c>
      <c r="E230" s="66">
        <v>30000</v>
      </c>
      <c r="F230" s="147" t="s">
        <v>133</v>
      </c>
      <c r="G230" s="149"/>
      <c r="H230" s="18">
        <v>0</v>
      </c>
      <c r="I230" s="27"/>
    </row>
    <row r="231" spans="1:9" ht="16.5" customHeight="1">
      <c r="A231" s="60"/>
      <c r="B231" s="64"/>
      <c r="C231" s="64"/>
      <c r="D231" s="24" t="s">
        <v>357</v>
      </c>
      <c r="E231" s="66">
        <v>30000</v>
      </c>
      <c r="F231" s="147" t="s">
        <v>133</v>
      </c>
      <c r="G231" s="149"/>
      <c r="H231" s="18">
        <v>0</v>
      </c>
      <c r="I231" s="27"/>
    </row>
    <row r="232" spans="1:9" ht="16.5" customHeight="1">
      <c r="A232" s="60"/>
      <c r="B232" s="64"/>
      <c r="C232" s="65" t="s">
        <v>202</v>
      </c>
      <c r="D232" s="24" t="s">
        <v>203</v>
      </c>
      <c r="E232" s="66">
        <v>10000</v>
      </c>
      <c r="F232" s="147" t="s">
        <v>133</v>
      </c>
      <c r="G232" s="149"/>
      <c r="H232" s="18">
        <v>0</v>
      </c>
      <c r="I232" s="27"/>
    </row>
    <row r="233" spans="1:9" ht="16.5" customHeight="1">
      <c r="A233" s="60"/>
      <c r="B233" s="64"/>
      <c r="C233" s="64"/>
      <c r="D233" s="24" t="s">
        <v>357</v>
      </c>
      <c r="E233" s="66">
        <v>10000</v>
      </c>
      <c r="F233" s="147" t="s">
        <v>133</v>
      </c>
      <c r="G233" s="149"/>
      <c r="H233" s="18">
        <v>0</v>
      </c>
      <c r="I233" s="27"/>
    </row>
    <row r="234" spans="1:9" ht="51" customHeight="1">
      <c r="A234" s="60"/>
      <c r="B234" s="64"/>
      <c r="C234" s="65" t="s">
        <v>358</v>
      </c>
      <c r="D234" s="24" t="s">
        <v>359</v>
      </c>
      <c r="E234" s="66">
        <v>872000</v>
      </c>
      <c r="F234" s="147">
        <f>F235+F236+F237</f>
        <v>1134760</v>
      </c>
      <c r="G234" s="149"/>
      <c r="H234" s="18">
        <f>H235+H236+H237</f>
        <v>987598.79</v>
      </c>
      <c r="I234" s="27">
        <f t="shared" si="3"/>
        <v>87.03151239028517</v>
      </c>
    </row>
    <row r="235" spans="1:9" ht="16.5" customHeight="1">
      <c r="A235" s="60"/>
      <c r="B235" s="64"/>
      <c r="C235" s="64"/>
      <c r="D235" s="24" t="s">
        <v>357</v>
      </c>
      <c r="E235" s="66">
        <v>0</v>
      </c>
      <c r="F235" s="147" t="s">
        <v>360</v>
      </c>
      <c r="G235" s="149"/>
      <c r="H235" s="18">
        <v>314212.92</v>
      </c>
      <c r="I235" s="27">
        <f t="shared" si="3"/>
        <v>99.99997453956392</v>
      </c>
    </row>
    <row r="236" spans="1:9" ht="22.5" customHeight="1">
      <c r="A236" s="60"/>
      <c r="B236" s="64"/>
      <c r="C236" s="64"/>
      <c r="D236" s="24" t="s">
        <v>361</v>
      </c>
      <c r="E236" s="66">
        <v>372000</v>
      </c>
      <c r="F236" s="147">
        <v>211980</v>
      </c>
      <c r="G236" s="149"/>
      <c r="H236" s="18">
        <v>211979.64</v>
      </c>
      <c r="I236" s="27">
        <f t="shared" si="3"/>
        <v>99.9998301726578</v>
      </c>
    </row>
    <row r="237" spans="1:9" ht="31.5" customHeight="1">
      <c r="A237" s="60"/>
      <c r="B237" s="64"/>
      <c r="C237" s="64"/>
      <c r="D237" s="24" t="s">
        <v>1787</v>
      </c>
      <c r="E237" s="66">
        <v>500000</v>
      </c>
      <c r="F237" s="147">
        <v>608567</v>
      </c>
      <c r="G237" s="149"/>
      <c r="H237" s="18">
        <v>461406.23</v>
      </c>
      <c r="I237" s="27">
        <f t="shared" si="3"/>
        <v>75.81847684807096</v>
      </c>
    </row>
    <row r="238" spans="1:9" ht="16.5" customHeight="1">
      <c r="A238" s="60"/>
      <c r="B238" s="64"/>
      <c r="C238" s="65" t="s">
        <v>112</v>
      </c>
      <c r="D238" s="24" t="s">
        <v>113</v>
      </c>
      <c r="E238" s="66">
        <v>0</v>
      </c>
      <c r="F238" s="147" t="s">
        <v>362</v>
      </c>
      <c r="G238" s="149"/>
      <c r="H238" s="18">
        <f>H239</f>
        <v>51363.57</v>
      </c>
      <c r="I238" s="27">
        <f t="shared" si="3"/>
        <v>79.95574408468244</v>
      </c>
    </row>
    <row r="239" spans="1:9" ht="16.5" customHeight="1">
      <c r="A239" s="60"/>
      <c r="B239" s="64"/>
      <c r="C239" s="64"/>
      <c r="D239" s="24" t="s">
        <v>363</v>
      </c>
      <c r="E239" s="66">
        <v>0</v>
      </c>
      <c r="F239" s="147" t="s">
        <v>362</v>
      </c>
      <c r="G239" s="149"/>
      <c r="H239" s="18">
        <v>51363.57</v>
      </c>
      <c r="I239" s="27">
        <f t="shared" si="3"/>
        <v>79.95574408468244</v>
      </c>
    </row>
    <row r="240" spans="1:9" ht="16.5" customHeight="1">
      <c r="A240" s="78"/>
      <c r="B240" s="15"/>
      <c r="C240" s="10" t="s">
        <v>213</v>
      </c>
      <c r="D240" s="11" t="s">
        <v>214</v>
      </c>
      <c r="E240" s="51">
        <v>50000</v>
      </c>
      <c r="F240" s="145" t="s">
        <v>133</v>
      </c>
      <c r="G240" s="133"/>
      <c r="H240" s="18">
        <v>0</v>
      </c>
      <c r="I240" s="27"/>
    </row>
    <row r="241" spans="1:9" ht="16.5" customHeight="1">
      <c r="A241" s="71"/>
      <c r="B241" s="3"/>
      <c r="C241" s="3"/>
      <c r="D241" s="9" t="s">
        <v>364</v>
      </c>
      <c r="E241" s="47">
        <v>50000</v>
      </c>
      <c r="F241" s="160" t="s">
        <v>133</v>
      </c>
      <c r="G241" s="161"/>
      <c r="H241" s="41">
        <v>0</v>
      </c>
      <c r="I241" s="46"/>
    </row>
    <row r="242" spans="1:9" ht="16.5" customHeight="1">
      <c r="A242" s="78"/>
      <c r="B242" s="15"/>
      <c r="C242" s="10" t="s">
        <v>365</v>
      </c>
      <c r="D242" s="11" t="s">
        <v>366</v>
      </c>
      <c r="E242" s="51">
        <v>0</v>
      </c>
      <c r="F242" s="145" t="s">
        <v>271</v>
      </c>
      <c r="G242" s="133"/>
      <c r="H242" s="18">
        <v>9760</v>
      </c>
      <c r="I242" s="27">
        <f t="shared" si="3"/>
        <v>97.6</v>
      </c>
    </row>
    <row r="243" spans="1:9" ht="16.5" customHeight="1">
      <c r="A243" s="71"/>
      <c r="B243" s="72"/>
      <c r="C243" s="3"/>
      <c r="D243" s="9" t="s">
        <v>367</v>
      </c>
      <c r="E243" s="47">
        <v>0</v>
      </c>
      <c r="F243" s="160" t="s">
        <v>271</v>
      </c>
      <c r="G243" s="161"/>
      <c r="H243" s="41">
        <v>9760</v>
      </c>
      <c r="I243" s="46">
        <f t="shared" si="3"/>
        <v>97.6</v>
      </c>
    </row>
    <row r="244" spans="1:9" ht="16.5" customHeight="1">
      <c r="A244" s="60"/>
      <c r="B244" s="61" t="s">
        <v>368</v>
      </c>
      <c r="C244" s="61"/>
      <c r="D244" s="62" t="s">
        <v>369</v>
      </c>
      <c r="E244" s="63">
        <f>E245+E247+E249+E254+E258+E260</f>
        <v>1222000</v>
      </c>
      <c r="F244" s="150" t="s">
        <v>370</v>
      </c>
      <c r="G244" s="151"/>
      <c r="H244" s="21">
        <f>H245+H247+H249+H254+H258+H260</f>
        <v>1578830.17</v>
      </c>
      <c r="I244" s="29">
        <f t="shared" si="3"/>
        <v>48.208554809160304</v>
      </c>
    </row>
    <row r="245" spans="1:9" ht="16.5" customHeight="1">
      <c r="A245" s="78"/>
      <c r="B245" s="5"/>
      <c r="C245" s="10" t="s">
        <v>205</v>
      </c>
      <c r="D245" s="11" t="s">
        <v>128</v>
      </c>
      <c r="E245" s="51">
        <v>0</v>
      </c>
      <c r="F245" s="145" t="s">
        <v>371</v>
      </c>
      <c r="G245" s="133"/>
      <c r="H245" s="18">
        <f>H246</f>
        <v>206420.17</v>
      </c>
      <c r="I245" s="27">
        <f t="shared" si="3"/>
        <v>75.61178388278388</v>
      </c>
    </row>
    <row r="246" spans="1:9" ht="18" customHeight="1">
      <c r="A246" s="71"/>
      <c r="B246" s="3"/>
      <c r="C246" s="74"/>
      <c r="D246" s="25" t="s">
        <v>1321</v>
      </c>
      <c r="E246" s="75">
        <v>0</v>
      </c>
      <c r="F246" s="136" t="s">
        <v>371</v>
      </c>
      <c r="G246" s="156"/>
      <c r="H246" s="18">
        <v>206420.17</v>
      </c>
      <c r="I246" s="27">
        <f t="shared" si="3"/>
        <v>75.61178388278388</v>
      </c>
    </row>
    <row r="247" spans="1:9" ht="16.5" customHeight="1">
      <c r="A247" s="60"/>
      <c r="B247" s="64"/>
      <c r="C247" s="65" t="s">
        <v>372</v>
      </c>
      <c r="D247" s="24" t="s">
        <v>373</v>
      </c>
      <c r="E247" s="66">
        <v>0</v>
      </c>
      <c r="F247" s="147" t="s">
        <v>374</v>
      </c>
      <c r="G247" s="149"/>
      <c r="H247" s="18">
        <v>306923.65</v>
      </c>
      <c r="I247" s="27">
        <f t="shared" si="3"/>
        <v>40.17325261780105</v>
      </c>
    </row>
    <row r="248" spans="1:9" ht="14.25" customHeight="1">
      <c r="A248" s="60"/>
      <c r="B248" s="64"/>
      <c r="C248" s="64"/>
      <c r="D248" s="24" t="s">
        <v>1322</v>
      </c>
      <c r="E248" s="66">
        <v>0</v>
      </c>
      <c r="F248" s="147" t="s">
        <v>374</v>
      </c>
      <c r="G248" s="149"/>
      <c r="H248" s="18">
        <v>306923.65</v>
      </c>
      <c r="I248" s="27">
        <f t="shared" si="3"/>
        <v>40.17325261780105</v>
      </c>
    </row>
    <row r="249" spans="1:9" ht="16.5" customHeight="1">
      <c r="A249" s="60"/>
      <c r="B249" s="64"/>
      <c r="C249" s="65" t="s">
        <v>143</v>
      </c>
      <c r="D249" s="24" t="s">
        <v>144</v>
      </c>
      <c r="E249" s="66">
        <f>E250+E251+E252+E253</f>
        <v>550000</v>
      </c>
      <c r="F249" s="147" t="s">
        <v>375</v>
      </c>
      <c r="G249" s="149"/>
      <c r="H249" s="18">
        <f>SUM(H250:H253)</f>
        <v>266692.22</v>
      </c>
      <c r="I249" s="27">
        <f t="shared" si="3"/>
        <v>33.336527499999995</v>
      </c>
    </row>
    <row r="250" spans="1:9" ht="21" customHeight="1">
      <c r="A250" s="60"/>
      <c r="B250" s="64"/>
      <c r="C250" s="64"/>
      <c r="D250" s="24" t="s">
        <v>376</v>
      </c>
      <c r="E250" s="66">
        <v>480000</v>
      </c>
      <c r="F250" s="147" t="s">
        <v>377</v>
      </c>
      <c r="G250" s="149"/>
      <c r="H250" s="18">
        <v>131004.42</v>
      </c>
      <c r="I250" s="27">
        <f t="shared" si="3"/>
        <v>27.2925875</v>
      </c>
    </row>
    <row r="251" spans="1:9" ht="33.75" customHeight="1">
      <c r="A251" s="60"/>
      <c r="B251" s="64"/>
      <c r="C251" s="64"/>
      <c r="D251" s="24" t="s">
        <v>1768</v>
      </c>
      <c r="E251" s="66">
        <v>0</v>
      </c>
      <c r="F251" s="147" t="s">
        <v>275</v>
      </c>
      <c r="G251" s="149"/>
      <c r="H251" s="18">
        <v>0</v>
      </c>
      <c r="I251" s="27">
        <f t="shared" si="3"/>
        <v>0</v>
      </c>
    </row>
    <row r="252" spans="1:9" ht="16.5" customHeight="1">
      <c r="A252" s="60"/>
      <c r="B252" s="64"/>
      <c r="C252" s="64"/>
      <c r="D252" s="24" t="s">
        <v>378</v>
      </c>
      <c r="E252" s="66">
        <v>70000</v>
      </c>
      <c r="F252" s="147" t="s">
        <v>379</v>
      </c>
      <c r="G252" s="149"/>
      <c r="H252" s="18">
        <v>0</v>
      </c>
      <c r="I252" s="27">
        <f t="shared" si="3"/>
        <v>0</v>
      </c>
    </row>
    <row r="253" spans="1:9" ht="16.5" customHeight="1">
      <c r="A253" s="67"/>
      <c r="B253" s="50"/>
      <c r="C253" s="50"/>
      <c r="D253" s="11" t="s">
        <v>1769</v>
      </c>
      <c r="E253" s="51">
        <v>0</v>
      </c>
      <c r="F253" s="145" t="s">
        <v>380</v>
      </c>
      <c r="G253" s="133"/>
      <c r="H253" s="18">
        <v>135687.8</v>
      </c>
      <c r="I253" s="27">
        <f t="shared" si="3"/>
        <v>90.45853333333332</v>
      </c>
    </row>
    <row r="254" spans="1:9" ht="16.5" customHeight="1">
      <c r="A254" s="73"/>
      <c r="B254" s="74"/>
      <c r="C254" s="83" t="s">
        <v>112</v>
      </c>
      <c r="D254" s="25" t="s">
        <v>113</v>
      </c>
      <c r="E254" s="75">
        <f>E255+E256+E257</f>
        <v>672000</v>
      </c>
      <c r="F254" s="136" t="s">
        <v>381</v>
      </c>
      <c r="G254" s="156"/>
      <c r="H254" s="18">
        <f>H255+H256+H257</f>
        <v>482248.43</v>
      </c>
      <c r="I254" s="27">
        <f t="shared" si="3"/>
        <v>55.303719036697245</v>
      </c>
    </row>
    <row r="255" spans="1:9" ht="20.25" customHeight="1">
      <c r="A255" s="60"/>
      <c r="B255" s="64"/>
      <c r="C255" s="64"/>
      <c r="D255" s="24" t="s">
        <v>1322</v>
      </c>
      <c r="E255" s="66">
        <v>0</v>
      </c>
      <c r="F255" s="147" t="s">
        <v>288</v>
      </c>
      <c r="G255" s="149"/>
      <c r="H255" s="18">
        <v>238025.43</v>
      </c>
      <c r="I255" s="27">
        <f t="shared" si="3"/>
        <v>95.210172</v>
      </c>
    </row>
    <row r="256" spans="1:9" ht="16.5" customHeight="1">
      <c r="A256" s="60"/>
      <c r="B256" s="64"/>
      <c r="C256" s="64"/>
      <c r="D256" s="24" t="s">
        <v>382</v>
      </c>
      <c r="E256" s="66">
        <v>0</v>
      </c>
      <c r="F256" s="147" t="s">
        <v>298</v>
      </c>
      <c r="G256" s="149"/>
      <c r="H256" s="18">
        <v>0</v>
      </c>
      <c r="I256" s="27">
        <f t="shared" si="3"/>
        <v>0</v>
      </c>
    </row>
    <row r="257" spans="1:9" ht="16.5" customHeight="1">
      <c r="A257" s="60"/>
      <c r="B257" s="64"/>
      <c r="C257" s="64"/>
      <c r="D257" s="24" t="s">
        <v>383</v>
      </c>
      <c r="E257" s="66">
        <v>672000</v>
      </c>
      <c r="F257" s="147" t="s">
        <v>384</v>
      </c>
      <c r="G257" s="149"/>
      <c r="H257" s="18">
        <v>244223</v>
      </c>
      <c r="I257" s="27">
        <f t="shared" si="3"/>
        <v>42.69632867132867</v>
      </c>
    </row>
    <row r="258" spans="1:9" ht="32.25" customHeight="1">
      <c r="A258" s="60"/>
      <c r="B258" s="64"/>
      <c r="C258" s="65" t="s">
        <v>385</v>
      </c>
      <c r="D258" s="24" t="s">
        <v>386</v>
      </c>
      <c r="E258" s="66">
        <v>0</v>
      </c>
      <c r="F258" s="147" t="s">
        <v>387</v>
      </c>
      <c r="G258" s="149"/>
      <c r="H258" s="18">
        <v>306646.7</v>
      </c>
      <c r="I258" s="27">
        <f t="shared" si="3"/>
        <v>61.32934</v>
      </c>
    </row>
    <row r="259" spans="1:9" ht="14.25" customHeight="1">
      <c r="A259" s="60"/>
      <c r="B259" s="64"/>
      <c r="C259" s="64"/>
      <c r="D259" s="24" t="s">
        <v>1322</v>
      </c>
      <c r="E259" s="66">
        <v>0</v>
      </c>
      <c r="F259" s="147" t="s">
        <v>387</v>
      </c>
      <c r="G259" s="149"/>
      <c r="H259" s="18">
        <v>306646.7</v>
      </c>
      <c r="I259" s="27">
        <f t="shared" si="3"/>
        <v>61.32934</v>
      </c>
    </row>
    <row r="260" spans="1:9" ht="16.5" customHeight="1">
      <c r="A260" s="60"/>
      <c r="B260" s="64"/>
      <c r="C260" s="65" t="s">
        <v>213</v>
      </c>
      <c r="D260" s="24" t="s">
        <v>214</v>
      </c>
      <c r="E260" s="66">
        <v>0</v>
      </c>
      <c r="F260" s="147" t="s">
        <v>388</v>
      </c>
      <c r="G260" s="149"/>
      <c r="H260" s="18">
        <v>9899</v>
      </c>
      <c r="I260" s="27">
        <f t="shared" si="3"/>
        <v>14.998484848484848</v>
      </c>
    </row>
    <row r="261" spans="1:9" ht="18" customHeight="1">
      <c r="A261" s="60"/>
      <c r="B261" s="64"/>
      <c r="C261" s="64"/>
      <c r="D261" s="24" t="s">
        <v>1321</v>
      </c>
      <c r="E261" s="66">
        <v>0</v>
      </c>
      <c r="F261" s="147" t="s">
        <v>388</v>
      </c>
      <c r="G261" s="149"/>
      <c r="H261" s="18">
        <v>9899</v>
      </c>
      <c r="I261" s="27">
        <f aca="true" t="shared" si="4" ref="I261:I324">H261/F261%</f>
        <v>14.998484848484848</v>
      </c>
    </row>
    <row r="262" spans="1:9" ht="16.5" customHeight="1">
      <c r="A262" s="60"/>
      <c r="B262" s="61" t="s">
        <v>389</v>
      </c>
      <c r="C262" s="61"/>
      <c r="D262" s="62" t="s">
        <v>390</v>
      </c>
      <c r="E262" s="63">
        <f>E263+E265+E267+E270+E272+E274+E279+E281+E283+E285+E287+E289+E292+E294+E296</f>
        <v>574045</v>
      </c>
      <c r="F262" s="150" t="s">
        <v>391</v>
      </c>
      <c r="G262" s="151"/>
      <c r="H262" s="21">
        <f>H263+H265+H267+H270+H272+H274+H279+H281+H283+H285+H287+H289+H292+H294+H296</f>
        <v>221804.82000000004</v>
      </c>
      <c r="I262" s="28">
        <f t="shared" si="4"/>
        <v>34.004019684496164</v>
      </c>
    </row>
    <row r="263" spans="1:9" ht="16.5" customHeight="1">
      <c r="A263" s="60"/>
      <c r="B263" s="64"/>
      <c r="C263" s="65" t="s">
        <v>199</v>
      </c>
      <c r="D263" s="24" t="s">
        <v>200</v>
      </c>
      <c r="E263" s="66">
        <v>1000</v>
      </c>
      <c r="F263" s="147" t="s">
        <v>174</v>
      </c>
      <c r="G263" s="149"/>
      <c r="H263" s="18">
        <v>103.68</v>
      </c>
      <c r="I263" s="27">
        <f t="shared" si="4"/>
        <v>10.368</v>
      </c>
    </row>
    <row r="264" spans="1:9" ht="16.5" customHeight="1">
      <c r="A264" s="60"/>
      <c r="B264" s="64"/>
      <c r="C264" s="64"/>
      <c r="D264" s="24" t="s">
        <v>392</v>
      </c>
      <c r="E264" s="66">
        <v>1000</v>
      </c>
      <c r="F264" s="147" t="s">
        <v>174</v>
      </c>
      <c r="G264" s="149"/>
      <c r="H264" s="18">
        <v>103.68</v>
      </c>
      <c r="I264" s="27">
        <f t="shared" si="4"/>
        <v>10.368</v>
      </c>
    </row>
    <row r="265" spans="1:9" ht="16.5" customHeight="1">
      <c r="A265" s="60"/>
      <c r="B265" s="64"/>
      <c r="C265" s="65" t="s">
        <v>262</v>
      </c>
      <c r="D265" s="24" t="s">
        <v>263</v>
      </c>
      <c r="E265" s="66">
        <v>2500</v>
      </c>
      <c r="F265" s="147" t="s">
        <v>393</v>
      </c>
      <c r="G265" s="149"/>
      <c r="H265" s="18">
        <v>150.48</v>
      </c>
      <c r="I265" s="27">
        <f t="shared" si="4"/>
        <v>6.0192</v>
      </c>
    </row>
    <row r="266" spans="1:9" ht="16.5" customHeight="1">
      <c r="A266" s="60"/>
      <c r="B266" s="64"/>
      <c r="C266" s="64"/>
      <c r="D266" s="24" t="s">
        <v>392</v>
      </c>
      <c r="E266" s="66">
        <v>2500</v>
      </c>
      <c r="F266" s="147" t="s">
        <v>393</v>
      </c>
      <c r="G266" s="149"/>
      <c r="H266" s="18">
        <v>150.48</v>
      </c>
      <c r="I266" s="27">
        <f t="shared" si="4"/>
        <v>6.0192</v>
      </c>
    </row>
    <row r="267" spans="1:9" ht="16.5" customHeight="1">
      <c r="A267" s="60"/>
      <c r="B267" s="64"/>
      <c r="C267" s="65" t="s">
        <v>205</v>
      </c>
      <c r="D267" s="24" t="s">
        <v>128</v>
      </c>
      <c r="E267" s="66">
        <v>52000</v>
      </c>
      <c r="F267" s="147" t="s">
        <v>394</v>
      </c>
      <c r="G267" s="149"/>
      <c r="H267" s="18">
        <f>H268+H269</f>
        <v>11104.97</v>
      </c>
      <c r="I267" s="27">
        <f t="shared" si="4"/>
        <v>21.355711538461538</v>
      </c>
    </row>
    <row r="268" spans="1:9" ht="16.5" customHeight="1">
      <c r="A268" s="60"/>
      <c r="B268" s="64"/>
      <c r="C268" s="64"/>
      <c r="D268" s="24" t="s">
        <v>392</v>
      </c>
      <c r="E268" s="66">
        <v>50000</v>
      </c>
      <c r="F268" s="147" t="s">
        <v>298</v>
      </c>
      <c r="G268" s="149"/>
      <c r="H268" s="18">
        <v>11104.97</v>
      </c>
      <c r="I268" s="27">
        <f t="shared" si="4"/>
        <v>22.20994</v>
      </c>
    </row>
    <row r="269" spans="1:9" ht="16.5" customHeight="1">
      <c r="A269" s="60"/>
      <c r="B269" s="64"/>
      <c r="C269" s="64"/>
      <c r="D269" s="24" t="s">
        <v>264</v>
      </c>
      <c r="E269" s="66">
        <v>2000</v>
      </c>
      <c r="F269" s="147" t="s">
        <v>187</v>
      </c>
      <c r="G269" s="149"/>
      <c r="H269" s="18">
        <v>0</v>
      </c>
      <c r="I269" s="27">
        <f t="shared" si="4"/>
        <v>0</v>
      </c>
    </row>
    <row r="270" spans="1:9" ht="16.5" customHeight="1">
      <c r="A270" s="60"/>
      <c r="B270" s="64"/>
      <c r="C270" s="65" t="s">
        <v>372</v>
      </c>
      <c r="D270" s="24" t="s">
        <v>373</v>
      </c>
      <c r="E270" s="66">
        <v>90000</v>
      </c>
      <c r="F270" s="147" t="s">
        <v>395</v>
      </c>
      <c r="G270" s="149"/>
      <c r="H270" s="18">
        <v>1299.97</v>
      </c>
      <c r="I270" s="27">
        <f t="shared" si="4"/>
        <v>1.444411111111111</v>
      </c>
    </row>
    <row r="271" spans="1:9" ht="16.5" customHeight="1">
      <c r="A271" s="60"/>
      <c r="B271" s="64"/>
      <c r="C271" s="64"/>
      <c r="D271" s="24" t="s">
        <v>392</v>
      </c>
      <c r="E271" s="66">
        <v>90000</v>
      </c>
      <c r="F271" s="147" t="s">
        <v>395</v>
      </c>
      <c r="G271" s="149"/>
      <c r="H271" s="18">
        <v>1299.97</v>
      </c>
      <c r="I271" s="27">
        <f t="shared" si="4"/>
        <v>1.444411111111111</v>
      </c>
    </row>
    <row r="272" spans="1:9" ht="16.5" customHeight="1">
      <c r="A272" s="60"/>
      <c r="B272" s="64"/>
      <c r="C272" s="65" t="s">
        <v>143</v>
      </c>
      <c r="D272" s="24" t="s">
        <v>144</v>
      </c>
      <c r="E272" s="66">
        <v>40000</v>
      </c>
      <c r="F272" s="147" t="s">
        <v>396</v>
      </c>
      <c r="G272" s="149"/>
      <c r="H272" s="18">
        <v>2440.2</v>
      </c>
      <c r="I272" s="27">
        <f t="shared" si="4"/>
        <v>6.100499999999999</v>
      </c>
    </row>
    <row r="273" spans="1:9" ht="16.5" customHeight="1">
      <c r="A273" s="60"/>
      <c r="B273" s="64"/>
      <c r="C273" s="64"/>
      <c r="D273" s="24" t="s">
        <v>392</v>
      </c>
      <c r="E273" s="66">
        <v>40000</v>
      </c>
      <c r="F273" s="147" t="s">
        <v>396</v>
      </c>
      <c r="G273" s="149"/>
      <c r="H273" s="18">
        <v>2440.2</v>
      </c>
      <c r="I273" s="27">
        <f t="shared" si="4"/>
        <v>6.100499999999999</v>
      </c>
    </row>
    <row r="274" spans="1:9" ht="16.5" customHeight="1">
      <c r="A274" s="60"/>
      <c r="B274" s="64"/>
      <c r="C274" s="65" t="s">
        <v>112</v>
      </c>
      <c r="D274" s="24" t="s">
        <v>113</v>
      </c>
      <c r="E274" s="66">
        <f>E275+E276+E278</f>
        <v>139200</v>
      </c>
      <c r="F274" s="147" t="s">
        <v>397</v>
      </c>
      <c r="G274" s="149"/>
      <c r="H274" s="18">
        <f>H275+H276+H278</f>
        <v>107014.24</v>
      </c>
      <c r="I274" s="27">
        <f t="shared" si="4"/>
        <v>76.3569318587228</v>
      </c>
    </row>
    <row r="275" spans="1:9" ht="32.25" customHeight="1">
      <c r="A275" s="60"/>
      <c r="B275" s="64"/>
      <c r="C275" s="64"/>
      <c r="D275" s="24" t="s">
        <v>398</v>
      </c>
      <c r="E275" s="66">
        <v>0</v>
      </c>
      <c r="F275" s="147" t="s">
        <v>399</v>
      </c>
      <c r="G275" s="149"/>
      <c r="H275" s="18">
        <v>5500</v>
      </c>
      <c r="I275" s="27">
        <f t="shared" si="4"/>
        <v>100</v>
      </c>
    </row>
    <row r="276" spans="1:9" ht="16.5" customHeight="1">
      <c r="A276" s="78"/>
      <c r="B276" s="15"/>
      <c r="C276" s="50"/>
      <c r="D276" s="11" t="s">
        <v>499</v>
      </c>
      <c r="E276" s="51">
        <v>137200</v>
      </c>
      <c r="F276" s="145" t="s">
        <v>400</v>
      </c>
      <c r="G276" s="133"/>
      <c r="H276" s="18">
        <v>101326.61</v>
      </c>
      <c r="I276" s="27">
        <f t="shared" si="4"/>
        <v>76.38643799472295</v>
      </c>
    </row>
    <row r="277" spans="1:9" ht="38.25" customHeight="1">
      <c r="A277" s="71"/>
      <c r="B277" s="3"/>
      <c r="C277" s="74"/>
      <c r="D277" s="25" t="s">
        <v>500</v>
      </c>
      <c r="E277" s="75"/>
      <c r="F277" s="76"/>
      <c r="G277" s="77"/>
      <c r="H277" s="18"/>
      <c r="I277" s="27"/>
    </row>
    <row r="278" spans="1:9" ht="27" customHeight="1">
      <c r="A278" s="60"/>
      <c r="B278" s="64"/>
      <c r="C278" s="64"/>
      <c r="D278" s="24" t="s">
        <v>1044</v>
      </c>
      <c r="E278" s="66">
        <v>2000</v>
      </c>
      <c r="F278" s="147" t="s">
        <v>187</v>
      </c>
      <c r="G278" s="149"/>
      <c r="H278" s="18">
        <v>187.63</v>
      </c>
      <c r="I278" s="27">
        <f t="shared" si="4"/>
        <v>9.381499999999999</v>
      </c>
    </row>
    <row r="279" spans="1:9" ht="35.25" customHeight="1">
      <c r="A279" s="67"/>
      <c r="B279" s="50"/>
      <c r="C279" s="10" t="s">
        <v>385</v>
      </c>
      <c r="D279" s="11" t="s">
        <v>386</v>
      </c>
      <c r="E279" s="51">
        <v>5000</v>
      </c>
      <c r="F279" s="145" t="s">
        <v>401</v>
      </c>
      <c r="G279" s="133"/>
      <c r="H279" s="18">
        <v>5046.74</v>
      </c>
      <c r="I279" s="27">
        <f t="shared" si="4"/>
        <v>99.93544554455445</v>
      </c>
    </row>
    <row r="280" spans="1:9" ht="16.5" customHeight="1">
      <c r="A280" s="73"/>
      <c r="B280" s="74"/>
      <c r="C280" s="74"/>
      <c r="D280" s="25" t="s">
        <v>392</v>
      </c>
      <c r="E280" s="75">
        <v>5000</v>
      </c>
      <c r="F280" s="136" t="s">
        <v>401</v>
      </c>
      <c r="G280" s="156"/>
      <c r="H280" s="18">
        <v>5046.74</v>
      </c>
      <c r="I280" s="27">
        <f t="shared" si="4"/>
        <v>99.93544554455445</v>
      </c>
    </row>
    <row r="281" spans="1:9" ht="16.5" customHeight="1">
      <c r="A281" s="60"/>
      <c r="B281" s="64"/>
      <c r="C281" s="65" t="s">
        <v>213</v>
      </c>
      <c r="D281" s="24" t="s">
        <v>214</v>
      </c>
      <c r="E281" s="66">
        <v>10000</v>
      </c>
      <c r="F281" s="147" t="s">
        <v>271</v>
      </c>
      <c r="G281" s="149"/>
      <c r="H281" s="18">
        <v>8472</v>
      </c>
      <c r="I281" s="27">
        <f t="shared" si="4"/>
        <v>84.72</v>
      </c>
    </row>
    <row r="282" spans="1:9" ht="16.5" customHeight="1">
      <c r="A282" s="60"/>
      <c r="B282" s="64"/>
      <c r="C282" s="64"/>
      <c r="D282" s="24" t="s">
        <v>392</v>
      </c>
      <c r="E282" s="66">
        <v>10000</v>
      </c>
      <c r="F282" s="147" t="s">
        <v>271</v>
      </c>
      <c r="G282" s="149"/>
      <c r="H282" s="18">
        <v>8472</v>
      </c>
      <c r="I282" s="27">
        <f t="shared" si="4"/>
        <v>84.72</v>
      </c>
    </row>
    <row r="283" spans="1:9" ht="16.5" customHeight="1">
      <c r="A283" s="60"/>
      <c r="B283" s="64"/>
      <c r="C283" s="65" t="s">
        <v>402</v>
      </c>
      <c r="D283" s="24" t="s">
        <v>403</v>
      </c>
      <c r="E283" s="66">
        <v>170000</v>
      </c>
      <c r="F283" s="147" t="s">
        <v>404</v>
      </c>
      <c r="G283" s="149"/>
      <c r="H283" s="18">
        <v>64880</v>
      </c>
      <c r="I283" s="27">
        <f t="shared" si="4"/>
        <v>45.45167956846124</v>
      </c>
    </row>
    <row r="284" spans="1:9" ht="16.5" customHeight="1">
      <c r="A284" s="60"/>
      <c r="B284" s="64"/>
      <c r="C284" s="64"/>
      <c r="D284" s="24" t="s">
        <v>412</v>
      </c>
      <c r="E284" s="66">
        <v>170000</v>
      </c>
      <c r="F284" s="147" t="s">
        <v>404</v>
      </c>
      <c r="G284" s="149"/>
      <c r="H284" s="18">
        <v>64880</v>
      </c>
      <c r="I284" s="27">
        <f t="shared" si="4"/>
        <v>45.45167956846124</v>
      </c>
    </row>
    <row r="285" spans="1:9" ht="31.5" customHeight="1">
      <c r="A285" s="60"/>
      <c r="B285" s="64"/>
      <c r="C285" s="65" t="s">
        <v>413</v>
      </c>
      <c r="D285" s="24" t="s">
        <v>414</v>
      </c>
      <c r="E285" s="66">
        <v>300</v>
      </c>
      <c r="F285" s="147" t="s">
        <v>415</v>
      </c>
      <c r="G285" s="149"/>
      <c r="H285" s="18">
        <v>0</v>
      </c>
      <c r="I285" s="27">
        <f t="shared" si="4"/>
        <v>0</v>
      </c>
    </row>
    <row r="286" spans="1:9" ht="16.5" customHeight="1">
      <c r="A286" s="60"/>
      <c r="B286" s="64"/>
      <c r="C286" s="64"/>
      <c r="D286" s="24" t="s">
        <v>392</v>
      </c>
      <c r="E286" s="66">
        <v>300</v>
      </c>
      <c r="F286" s="147" t="s">
        <v>415</v>
      </c>
      <c r="G286" s="149"/>
      <c r="H286" s="18">
        <v>0</v>
      </c>
      <c r="I286" s="27">
        <f t="shared" si="4"/>
        <v>0</v>
      </c>
    </row>
    <row r="287" spans="1:9" ht="16.5" customHeight="1">
      <c r="A287" s="60"/>
      <c r="B287" s="64"/>
      <c r="C287" s="65" t="s">
        <v>365</v>
      </c>
      <c r="D287" s="24" t="s">
        <v>366</v>
      </c>
      <c r="E287" s="66">
        <v>10000</v>
      </c>
      <c r="F287" s="147" t="s">
        <v>271</v>
      </c>
      <c r="G287" s="149"/>
      <c r="H287" s="18">
        <v>7824.42</v>
      </c>
      <c r="I287" s="27">
        <f t="shared" si="4"/>
        <v>78.2442</v>
      </c>
    </row>
    <row r="288" spans="1:9" ht="16.5" customHeight="1">
      <c r="A288" s="60"/>
      <c r="B288" s="64"/>
      <c r="C288" s="64"/>
      <c r="D288" s="24" t="s">
        <v>392</v>
      </c>
      <c r="E288" s="66">
        <v>10000</v>
      </c>
      <c r="F288" s="147" t="s">
        <v>271</v>
      </c>
      <c r="G288" s="149"/>
      <c r="H288" s="18">
        <v>7824.42</v>
      </c>
      <c r="I288" s="27">
        <f t="shared" si="4"/>
        <v>78.2442</v>
      </c>
    </row>
    <row r="289" spans="1:9" ht="21" customHeight="1">
      <c r="A289" s="60"/>
      <c r="B289" s="64"/>
      <c r="C289" s="65" t="s">
        <v>416</v>
      </c>
      <c r="D289" s="24" t="s">
        <v>417</v>
      </c>
      <c r="E289" s="66">
        <v>4045</v>
      </c>
      <c r="F289" s="147" t="s">
        <v>418</v>
      </c>
      <c r="G289" s="149"/>
      <c r="H289" s="18">
        <v>7775.12</v>
      </c>
      <c r="I289" s="27">
        <f t="shared" si="4"/>
        <v>99.10924155513065</v>
      </c>
    </row>
    <row r="290" spans="1:9" ht="16.5" customHeight="1">
      <c r="A290" s="60"/>
      <c r="B290" s="64"/>
      <c r="C290" s="64"/>
      <c r="D290" s="24" t="s">
        <v>392</v>
      </c>
      <c r="E290" s="66">
        <v>4000</v>
      </c>
      <c r="F290" s="147" t="s">
        <v>419</v>
      </c>
      <c r="G290" s="149"/>
      <c r="H290" s="18">
        <v>7775.12</v>
      </c>
      <c r="I290" s="27">
        <f t="shared" si="4"/>
        <v>99.68102564102564</v>
      </c>
    </row>
    <row r="291" spans="1:9" ht="31.5" customHeight="1">
      <c r="A291" s="60"/>
      <c r="B291" s="64"/>
      <c r="C291" s="64"/>
      <c r="D291" s="24" t="s">
        <v>420</v>
      </c>
      <c r="E291" s="66">
        <v>45</v>
      </c>
      <c r="F291" s="147" t="s">
        <v>421</v>
      </c>
      <c r="G291" s="149"/>
      <c r="H291" s="18">
        <v>0</v>
      </c>
      <c r="I291" s="27">
        <f t="shared" si="4"/>
        <v>0</v>
      </c>
    </row>
    <row r="292" spans="1:9" ht="16.5" customHeight="1">
      <c r="A292" s="60"/>
      <c r="B292" s="64"/>
      <c r="C292" s="65" t="s">
        <v>422</v>
      </c>
      <c r="D292" s="24" t="s">
        <v>423</v>
      </c>
      <c r="E292" s="66">
        <v>0</v>
      </c>
      <c r="F292" s="147" t="s">
        <v>424</v>
      </c>
      <c r="G292" s="149"/>
      <c r="H292" s="18">
        <v>693</v>
      </c>
      <c r="I292" s="27">
        <f t="shared" si="4"/>
        <v>99</v>
      </c>
    </row>
    <row r="293" spans="1:9" ht="16.5" customHeight="1">
      <c r="A293" s="60"/>
      <c r="B293" s="64"/>
      <c r="C293" s="64"/>
      <c r="D293" s="24" t="s">
        <v>392</v>
      </c>
      <c r="E293" s="66">
        <v>0</v>
      </c>
      <c r="F293" s="147" t="s">
        <v>424</v>
      </c>
      <c r="G293" s="149"/>
      <c r="H293" s="18">
        <v>693</v>
      </c>
      <c r="I293" s="27">
        <f t="shared" si="4"/>
        <v>99</v>
      </c>
    </row>
    <row r="294" spans="1:9" ht="16.5" customHeight="1">
      <c r="A294" s="60"/>
      <c r="B294" s="64"/>
      <c r="C294" s="65" t="s">
        <v>156</v>
      </c>
      <c r="D294" s="24" t="s">
        <v>157</v>
      </c>
      <c r="E294" s="66">
        <v>0</v>
      </c>
      <c r="F294" s="147" t="s">
        <v>275</v>
      </c>
      <c r="G294" s="149"/>
      <c r="H294" s="18">
        <v>0</v>
      </c>
      <c r="I294" s="27">
        <f t="shared" si="4"/>
        <v>0</v>
      </c>
    </row>
    <row r="295" spans="1:9" ht="30.75" customHeight="1">
      <c r="A295" s="60"/>
      <c r="B295" s="64"/>
      <c r="C295" s="64"/>
      <c r="D295" s="24" t="s">
        <v>425</v>
      </c>
      <c r="E295" s="66">
        <v>0</v>
      </c>
      <c r="F295" s="147" t="s">
        <v>275</v>
      </c>
      <c r="G295" s="149"/>
      <c r="H295" s="18">
        <v>0</v>
      </c>
      <c r="I295" s="27">
        <f t="shared" si="4"/>
        <v>0</v>
      </c>
    </row>
    <row r="296" spans="1:9" ht="17.25" customHeight="1">
      <c r="A296" s="60"/>
      <c r="B296" s="64"/>
      <c r="C296" s="65" t="s">
        <v>426</v>
      </c>
      <c r="D296" s="24" t="s">
        <v>427</v>
      </c>
      <c r="E296" s="66">
        <v>50000</v>
      </c>
      <c r="F296" s="147" t="s">
        <v>298</v>
      </c>
      <c r="G296" s="149"/>
      <c r="H296" s="18">
        <f>H297+H298</f>
        <v>5000</v>
      </c>
      <c r="I296" s="27">
        <f t="shared" si="4"/>
        <v>10</v>
      </c>
    </row>
    <row r="297" spans="1:9" ht="16.5" customHeight="1">
      <c r="A297" s="60"/>
      <c r="B297" s="64"/>
      <c r="C297" s="64"/>
      <c r="D297" s="24" t="s">
        <v>428</v>
      </c>
      <c r="E297" s="66">
        <v>50000</v>
      </c>
      <c r="F297" s="147" t="s">
        <v>429</v>
      </c>
      <c r="G297" s="149"/>
      <c r="H297" s="18">
        <v>0</v>
      </c>
      <c r="I297" s="27">
        <f t="shared" si="4"/>
        <v>0</v>
      </c>
    </row>
    <row r="298" spans="1:9" ht="45" customHeight="1">
      <c r="A298" s="60"/>
      <c r="B298" s="64"/>
      <c r="C298" s="64"/>
      <c r="D298" s="24" t="s">
        <v>430</v>
      </c>
      <c r="E298" s="66">
        <v>0</v>
      </c>
      <c r="F298" s="147" t="s">
        <v>185</v>
      </c>
      <c r="G298" s="149"/>
      <c r="H298" s="18">
        <v>5000</v>
      </c>
      <c r="I298" s="27">
        <f t="shared" si="4"/>
        <v>100</v>
      </c>
    </row>
    <row r="299" spans="1:9" ht="16.5" customHeight="1">
      <c r="A299" s="60"/>
      <c r="B299" s="61" t="s">
        <v>431</v>
      </c>
      <c r="C299" s="61"/>
      <c r="D299" s="62" t="s">
        <v>193</v>
      </c>
      <c r="E299" s="63">
        <f>E301+E303</f>
        <v>2000</v>
      </c>
      <c r="F299" s="150" t="s">
        <v>432</v>
      </c>
      <c r="G299" s="151"/>
      <c r="H299" s="21">
        <f>H301+H303</f>
        <v>0</v>
      </c>
      <c r="I299" s="28">
        <f t="shared" si="4"/>
        <v>0</v>
      </c>
    </row>
    <row r="300" spans="1:9" s="6" customFormat="1" ht="16.5" customHeight="1">
      <c r="A300" s="96"/>
      <c r="B300" s="7"/>
      <c r="C300" s="97"/>
      <c r="D300" s="81" t="s">
        <v>1324</v>
      </c>
      <c r="E300" s="82">
        <v>0</v>
      </c>
      <c r="F300" s="134" t="str">
        <f>F301</f>
        <v>103 382,00</v>
      </c>
      <c r="G300" s="135"/>
      <c r="H300" s="19">
        <f>H301</f>
        <v>0</v>
      </c>
      <c r="I300" s="27">
        <f t="shared" si="4"/>
        <v>0</v>
      </c>
    </row>
    <row r="301" spans="1:9" ht="16.5" customHeight="1">
      <c r="A301" s="78"/>
      <c r="B301" s="52"/>
      <c r="C301" s="10" t="s">
        <v>143</v>
      </c>
      <c r="D301" s="11" t="s">
        <v>144</v>
      </c>
      <c r="E301" s="51">
        <v>0</v>
      </c>
      <c r="F301" s="145" t="s">
        <v>433</v>
      </c>
      <c r="G301" s="133"/>
      <c r="H301" s="18">
        <f>H302</f>
        <v>0</v>
      </c>
      <c r="I301" s="27">
        <f t="shared" si="4"/>
        <v>0</v>
      </c>
    </row>
    <row r="302" spans="1:9" ht="33.75" customHeight="1">
      <c r="A302" s="71"/>
      <c r="B302" s="3"/>
      <c r="C302" s="74"/>
      <c r="D302" s="25" t="s">
        <v>434</v>
      </c>
      <c r="E302" s="75">
        <v>0</v>
      </c>
      <c r="F302" s="136" t="s">
        <v>433</v>
      </c>
      <c r="G302" s="156"/>
      <c r="H302" s="18">
        <v>0</v>
      </c>
      <c r="I302" s="27">
        <f t="shared" si="4"/>
        <v>0</v>
      </c>
    </row>
    <row r="303" spans="1:9" ht="16.5" customHeight="1">
      <c r="A303" s="60"/>
      <c r="B303" s="64"/>
      <c r="C303" s="65" t="s">
        <v>213</v>
      </c>
      <c r="D303" s="24" t="s">
        <v>214</v>
      </c>
      <c r="E303" s="66">
        <v>2000</v>
      </c>
      <c r="F303" s="147" t="s">
        <v>187</v>
      </c>
      <c r="G303" s="149"/>
      <c r="H303" s="18">
        <v>0</v>
      </c>
      <c r="I303" s="27">
        <f t="shared" si="4"/>
        <v>0</v>
      </c>
    </row>
    <row r="304" spans="1:9" ht="16.5" customHeight="1">
      <c r="A304" s="67"/>
      <c r="B304" s="50"/>
      <c r="C304" s="50"/>
      <c r="D304" s="11" t="s">
        <v>435</v>
      </c>
      <c r="E304" s="51">
        <v>2000</v>
      </c>
      <c r="F304" s="145" t="s">
        <v>187</v>
      </c>
      <c r="G304" s="133"/>
      <c r="H304" s="18">
        <v>0</v>
      </c>
      <c r="I304" s="27">
        <f t="shared" si="4"/>
        <v>0</v>
      </c>
    </row>
    <row r="305" spans="1:9" ht="16.5" customHeight="1">
      <c r="A305" s="110" t="s">
        <v>436</v>
      </c>
      <c r="B305" s="111"/>
      <c r="C305" s="111"/>
      <c r="D305" s="112" t="s">
        <v>437</v>
      </c>
      <c r="E305" s="113">
        <f>E306+E318</f>
        <v>178000</v>
      </c>
      <c r="F305" s="166" t="s">
        <v>438</v>
      </c>
      <c r="G305" s="167"/>
      <c r="H305" s="23">
        <f>H306+H318</f>
        <v>64779.23</v>
      </c>
      <c r="I305" s="23">
        <f t="shared" si="4"/>
        <v>29.739389320686982</v>
      </c>
    </row>
    <row r="306" spans="1:9" ht="16.5" customHeight="1">
      <c r="A306" s="60"/>
      <c r="B306" s="61" t="s">
        <v>439</v>
      </c>
      <c r="C306" s="61"/>
      <c r="D306" s="62" t="s">
        <v>440</v>
      </c>
      <c r="E306" s="63">
        <f>E307+E309+E316</f>
        <v>43000</v>
      </c>
      <c r="F306" s="150" t="s">
        <v>441</v>
      </c>
      <c r="G306" s="151"/>
      <c r="H306" s="21">
        <f>H307+H309+H316</f>
        <v>1741.42</v>
      </c>
      <c r="I306" s="28">
        <f t="shared" si="4"/>
        <v>2.7719465800741765</v>
      </c>
    </row>
    <row r="307" spans="1:9" ht="16.5" customHeight="1">
      <c r="A307" s="60"/>
      <c r="B307" s="64"/>
      <c r="C307" s="65" t="s">
        <v>262</v>
      </c>
      <c r="D307" s="24" t="s">
        <v>263</v>
      </c>
      <c r="E307" s="66">
        <v>1000</v>
      </c>
      <c r="F307" s="147" t="s">
        <v>174</v>
      </c>
      <c r="G307" s="149"/>
      <c r="H307" s="18">
        <v>700</v>
      </c>
      <c r="I307" s="27">
        <f t="shared" si="4"/>
        <v>70</v>
      </c>
    </row>
    <row r="308" spans="1:9" ht="16.5" customHeight="1">
      <c r="A308" s="60"/>
      <c r="B308" s="64"/>
      <c r="C308" s="64"/>
      <c r="D308" s="24" t="s">
        <v>442</v>
      </c>
      <c r="E308" s="66">
        <v>1000</v>
      </c>
      <c r="F308" s="147" t="s">
        <v>174</v>
      </c>
      <c r="G308" s="149"/>
      <c r="H308" s="18">
        <v>700</v>
      </c>
      <c r="I308" s="27">
        <f t="shared" si="4"/>
        <v>70</v>
      </c>
    </row>
    <row r="309" spans="1:9" ht="16.5" customHeight="1">
      <c r="A309" s="60"/>
      <c r="B309" s="64"/>
      <c r="C309" s="65" t="s">
        <v>112</v>
      </c>
      <c r="D309" s="24" t="s">
        <v>113</v>
      </c>
      <c r="E309" s="66">
        <f>SUM(E310:E315)</f>
        <v>42000</v>
      </c>
      <c r="F309" s="147" t="s">
        <v>443</v>
      </c>
      <c r="G309" s="149"/>
      <c r="H309" s="18">
        <f>SUM(H310:H315)</f>
        <v>721.42</v>
      </c>
      <c r="I309" s="27">
        <f t="shared" si="4"/>
        <v>1.1729834317025185</v>
      </c>
    </row>
    <row r="310" spans="1:9" ht="16.5" customHeight="1">
      <c r="A310" s="60"/>
      <c r="B310" s="64"/>
      <c r="C310" s="64"/>
      <c r="D310" s="24" t="s">
        <v>444</v>
      </c>
      <c r="E310" s="66">
        <v>15000</v>
      </c>
      <c r="F310" s="147" t="s">
        <v>131</v>
      </c>
      <c r="G310" s="149"/>
      <c r="H310" s="18">
        <v>0</v>
      </c>
      <c r="I310" s="27">
        <f t="shared" si="4"/>
        <v>0</v>
      </c>
    </row>
    <row r="311" spans="1:9" ht="16.5" customHeight="1">
      <c r="A311" s="60"/>
      <c r="B311" s="64"/>
      <c r="C311" s="64"/>
      <c r="D311" s="24" t="s">
        <v>445</v>
      </c>
      <c r="E311" s="66">
        <v>6000</v>
      </c>
      <c r="F311" s="147" t="s">
        <v>446</v>
      </c>
      <c r="G311" s="149"/>
      <c r="H311" s="18">
        <v>0</v>
      </c>
      <c r="I311" s="27">
        <f t="shared" si="4"/>
        <v>0</v>
      </c>
    </row>
    <row r="312" spans="1:9" ht="16.5" customHeight="1">
      <c r="A312" s="60"/>
      <c r="B312" s="64"/>
      <c r="C312" s="64"/>
      <c r="D312" s="24" t="s">
        <v>447</v>
      </c>
      <c r="E312" s="66">
        <v>0</v>
      </c>
      <c r="F312" s="147" t="s">
        <v>448</v>
      </c>
      <c r="G312" s="149"/>
      <c r="H312" s="18">
        <v>0</v>
      </c>
      <c r="I312" s="27">
        <f t="shared" si="4"/>
        <v>0</v>
      </c>
    </row>
    <row r="313" spans="1:9" ht="16.5" customHeight="1">
      <c r="A313" s="60"/>
      <c r="B313" s="64"/>
      <c r="C313" s="64"/>
      <c r="D313" s="24" t="s">
        <v>449</v>
      </c>
      <c r="E313" s="66">
        <v>20000</v>
      </c>
      <c r="F313" s="147">
        <v>19800</v>
      </c>
      <c r="G313" s="149"/>
      <c r="H313" s="18">
        <v>0</v>
      </c>
      <c r="I313" s="27">
        <f t="shared" si="4"/>
        <v>0</v>
      </c>
    </row>
    <row r="314" spans="1:9" ht="16.5" customHeight="1">
      <c r="A314" s="60"/>
      <c r="B314" s="64"/>
      <c r="C314" s="64"/>
      <c r="D314" s="24" t="s">
        <v>450</v>
      </c>
      <c r="E314" s="66">
        <v>1000</v>
      </c>
      <c r="F314" s="147">
        <v>880</v>
      </c>
      <c r="G314" s="149"/>
      <c r="H314" s="18">
        <v>721.42</v>
      </c>
      <c r="I314" s="27">
        <f t="shared" si="4"/>
        <v>81.97954545454544</v>
      </c>
    </row>
    <row r="315" spans="1:9" ht="16.5" customHeight="1">
      <c r="A315" s="60"/>
      <c r="B315" s="64"/>
      <c r="C315" s="64"/>
      <c r="D315" s="24" t="s">
        <v>452</v>
      </c>
      <c r="E315" s="66">
        <v>0</v>
      </c>
      <c r="F315" s="147" t="s">
        <v>453</v>
      </c>
      <c r="G315" s="149"/>
      <c r="H315" s="18">
        <v>0</v>
      </c>
      <c r="I315" s="27">
        <f t="shared" si="4"/>
        <v>0</v>
      </c>
    </row>
    <row r="316" spans="1:9" ht="32.25" customHeight="1">
      <c r="A316" s="60"/>
      <c r="B316" s="64"/>
      <c r="C316" s="65" t="s">
        <v>454</v>
      </c>
      <c r="D316" s="24" t="s">
        <v>455</v>
      </c>
      <c r="E316" s="66">
        <v>0</v>
      </c>
      <c r="F316" s="147" t="s">
        <v>456</v>
      </c>
      <c r="G316" s="149"/>
      <c r="H316" s="18">
        <v>320</v>
      </c>
      <c r="I316" s="27">
        <f t="shared" si="4"/>
        <v>100</v>
      </c>
    </row>
    <row r="317" spans="1:9" ht="16.5" customHeight="1">
      <c r="A317" s="60"/>
      <c r="B317" s="64"/>
      <c r="C317" s="64"/>
      <c r="D317" s="24" t="s">
        <v>450</v>
      </c>
      <c r="E317" s="66">
        <v>0</v>
      </c>
      <c r="F317" s="147" t="s">
        <v>456</v>
      </c>
      <c r="G317" s="149"/>
      <c r="H317" s="18">
        <v>320</v>
      </c>
      <c r="I317" s="27">
        <f t="shared" si="4"/>
        <v>100</v>
      </c>
    </row>
    <row r="318" spans="1:9" ht="16.5" customHeight="1">
      <c r="A318" s="60"/>
      <c r="B318" s="61" t="s">
        <v>457</v>
      </c>
      <c r="C318" s="61"/>
      <c r="D318" s="62" t="s">
        <v>458</v>
      </c>
      <c r="E318" s="63">
        <f>E319+E321+E323</f>
        <v>135000</v>
      </c>
      <c r="F318" s="150" t="s">
        <v>459</v>
      </c>
      <c r="G318" s="151"/>
      <c r="H318" s="21">
        <f>H319+H321+H323</f>
        <v>63037.810000000005</v>
      </c>
      <c r="I318" s="28">
        <f t="shared" si="4"/>
        <v>40.66955483870968</v>
      </c>
    </row>
    <row r="319" spans="1:9" ht="16.5" customHeight="1">
      <c r="A319" s="60"/>
      <c r="B319" s="64"/>
      <c r="C319" s="65" t="s">
        <v>112</v>
      </c>
      <c r="D319" s="24" t="s">
        <v>113</v>
      </c>
      <c r="E319" s="66">
        <v>135000</v>
      </c>
      <c r="F319" s="147" t="s">
        <v>460</v>
      </c>
      <c r="G319" s="149"/>
      <c r="H319" s="18">
        <v>63037.66</v>
      </c>
      <c r="I319" s="27">
        <f t="shared" si="4"/>
        <v>46.7291771682728</v>
      </c>
    </row>
    <row r="320" spans="1:9" ht="16.5" customHeight="1">
      <c r="A320" s="60"/>
      <c r="B320" s="64"/>
      <c r="C320" s="64"/>
      <c r="D320" s="24" t="s">
        <v>461</v>
      </c>
      <c r="E320" s="66">
        <v>135000</v>
      </c>
      <c r="F320" s="147" t="s">
        <v>460</v>
      </c>
      <c r="G320" s="149"/>
      <c r="H320" s="18">
        <v>63037.66</v>
      </c>
      <c r="I320" s="27">
        <f t="shared" si="4"/>
        <v>46.7291771682728</v>
      </c>
    </row>
    <row r="321" spans="1:9" ht="16.5" customHeight="1">
      <c r="A321" s="60"/>
      <c r="B321" s="64"/>
      <c r="C321" s="65" t="s">
        <v>462</v>
      </c>
      <c r="D321" s="24" t="s">
        <v>463</v>
      </c>
      <c r="E321" s="66">
        <v>0</v>
      </c>
      <c r="F321" s="147" t="s">
        <v>211</v>
      </c>
      <c r="G321" s="149"/>
      <c r="H321" s="18">
        <v>0.15</v>
      </c>
      <c r="I321" s="27">
        <f t="shared" si="4"/>
        <v>0.15</v>
      </c>
    </row>
    <row r="322" spans="1:9" ht="16.5" customHeight="1">
      <c r="A322" s="60"/>
      <c r="B322" s="64"/>
      <c r="C322" s="64"/>
      <c r="D322" s="24" t="s">
        <v>461</v>
      </c>
      <c r="E322" s="66">
        <v>0</v>
      </c>
      <c r="F322" s="147" t="s">
        <v>211</v>
      </c>
      <c r="G322" s="149"/>
      <c r="H322" s="18">
        <v>0.15</v>
      </c>
      <c r="I322" s="27">
        <f t="shared" si="4"/>
        <v>0.15</v>
      </c>
    </row>
    <row r="323" spans="1:9" ht="21.75" customHeight="1">
      <c r="A323" s="60"/>
      <c r="B323" s="64"/>
      <c r="C323" s="65" t="s">
        <v>426</v>
      </c>
      <c r="D323" s="24" t="s">
        <v>427</v>
      </c>
      <c r="E323" s="66">
        <v>0</v>
      </c>
      <c r="F323" s="147" t="s">
        <v>277</v>
      </c>
      <c r="G323" s="149"/>
      <c r="H323" s="18">
        <v>0</v>
      </c>
      <c r="I323" s="27">
        <f t="shared" si="4"/>
        <v>0</v>
      </c>
    </row>
    <row r="324" spans="1:9" ht="16.5" customHeight="1">
      <c r="A324" s="60"/>
      <c r="B324" s="64"/>
      <c r="C324" s="64"/>
      <c r="D324" s="24" t="s">
        <v>464</v>
      </c>
      <c r="E324" s="66">
        <v>0</v>
      </c>
      <c r="F324" s="147" t="s">
        <v>277</v>
      </c>
      <c r="G324" s="149"/>
      <c r="H324" s="18">
        <v>0</v>
      </c>
      <c r="I324" s="27">
        <f t="shared" si="4"/>
        <v>0</v>
      </c>
    </row>
    <row r="325" spans="1:9" ht="16.5" customHeight="1">
      <c r="A325" s="56" t="s">
        <v>465</v>
      </c>
      <c r="B325" s="57"/>
      <c r="C325" s="57"/>
      <c r="D325" s="58" t="s">
        <v>466</v>
      </c>
      <c r="E325" s="59">
        <f>E326+E334+E352+E444+E506</f>
        <v>5729047</v>
      </c>
      <c r="F325" s="157" t="s">
        <v>467</v>
      </c>
      <c r="G325" s="158"/>
      <c r="H325" s="23">
        <f>H326+H334+H352+H444+H506</f>
        <v>2902122.979999999</v>
      </c>
      <c r="I325" s="23">
        <f aca="true" t="shared" si="5" ref="I325:I380">H325/F325%</f>
        <v>52.45199011804449</v>
      </c>
    </row>
    <row r="326" spans="1:9" ht="16.5" customHeight="1">
      <c r="A326" s="60"/>
      <c r="B326" s="61" t="s">
        <v>468</v>
      </c>
      <c r="C326" s="61"/>
      <c r="D326" s="62" t="s">
        <v>469</v>
      </c>
      <c r="E326" s="63">
        <f>E328+E330+E332</f>
        <v>148410</v>
      </c>
      <c r="F326" s="150" t="s">
        <v>470</v>
      </c>
      <c r="G326" s="151"/>
      <c r="H326" s="21">
        <f>H328+H330+H332</f>
        <v>74204</v>
      </c>
      <c r="I326" s="28">
        <f t="shared" si="5"/>
        <v>50.16970237853772</v>
      </c>
    </row>
    <row r="327" spans="1:9" s="6" customFormat="1" ht="16.5" customHeight="1">
      <c r="A327" s="99"/>
      <c r="B327" s="7"/>
      <c r="C327" s="97"/>
      <c r="D327" s="81" t="s">
        <v>1324</v>
      </c>
      <c r="E327" s="82">
        <f>E326</f>
        <v>148410</v>
      </c>
      <c r="F327" s="134" t="str">
        <f>F326</f>
        <v>147 906,00</v>
      </c>
      <c r="G327" s="148"/>
      <c r="H327" s="19">
        <f>H326</f>
        <v>74204</v>
      </c>
      <c r="I327" s="19">
        <f t="shared" si="5"/>
        <v>50.16970237853772</v>
      </c>
    </row>
    <row r="328" spans="1:9" ht="16.5" customHeight="1">
      <c r="A328" s="60"/>
      <c r="B328" s="3"/>
      <c r="C328" s="65" t="s">
        <v>195</v>
      </c>
      <c r="D328" s="24" t="s">
        <v>196</v>
      </c>
      <c r="E328" s="66">
        <v>128420</v>
      </c>
      <c r="F328" s="147" t="s">
        <v>471</v>
      </c>
      <c r="G328" s="149"/>
      <c r="H328" s="18">
        <v>64210</v>
      </c>
      <c r="I328" s="27">
        <f t="shared" si="5"/>
        <v>50.13664402280003</v>
      </c>
    </row>
    <row r="329" spans="1:9" ht="16.5" customHeight="1">
      <c r="A329" s="60"/>
      <c r="B329" s="64"/>
      <c r="C329" s="64"/>
      <c r="D329" s="24" t="s">
        <v>545</v>
      </c>
      <c r="E329" s="66">
        <v>128420</v>
      </c>
      <c r="F329" s="147" t="s">
        <v>471</v>
      </c>
      <c r="G329" s="149"/>
      <c r="H329" s="18">
        <v>64210</v>
      </c>
      <c r="I329" s="27">
        <f t="shared" si="5"/>
        <v>50.13664402280003</v>
      </c>
    </row>
    <row r="330" spans="1:9" ht="16.5" customHeight="1">
      <c r="A330" s="60"/>
      <c r="B330" s="64"/>
      <c r="C330" s="65" t="s">
        <v>199</v>
      </c>
      <c r="D330" s="24" t="s">
        <v>200</v>
      </c>
      <c r="E330" s="66">
        <v>18690</v>
      </c>
      <c r="F330" s="147" t="s">
        <v>546</v>
      </c>
      <c r="G330" s="149"/>
      <c r="H330" s="18">
        <v>9344</v>
      </c>
      <c r="I330" s="27">
        <f t="shared" si="5"/>
        <v>50.263582571274874</v>
      </c>
    </row>
    <row r="331" spans="1:9" ht="16.5" customHeight="1">
      <c r="A331" s="60"/>
      <c r="B331" s="64"/>
      <c r="C331" s="64"/>
      <c r="D331" s="24" t="s">
        <v>545</v>
      </c>
      <c r="E331" s="66">
        <v>18690</v>
      </c>
      <c r="F331" s="147" t="s">
        <v>546</v>
      </c>
      <c r="G331" s="149"/>
      <c r="H331" s="18">
        <v>9344</v>
      </c>
      <c r="I331" s="27">
        <f t="shared" si="5"/>
        <v>50.263582571274874</v>
      </c>
    </row>
    <row r="332" spans="1:9" ht="16.5" customHeight="1">
      <c r="A332" s="78"/>
      <c r="B332" s="15"/>
      <c r="C332" s="10" t="s">
        <v>202</v>
      </c>
      <c r="D332" s="11" t="s">
        <v>203</v>
      </c>
      <c r="E332" s="51">
        <v>1300</v>
      </c>
      <c r="F332" s="145" t="s">
        <v>547</v>
      </c>
      <c r="G332" s="133"/>
      <c r="H332" s="18">
        <v>650</v>
      </c>
      <c r="I332" s="27">
        <f t="shared" si="5"/>
        <v>52.1669341894061</v>
      </c>
    </row>
    <row r="333" spans="1:9" ht="16.5" customHeight="1">
      <c r="A333" s="71"/>
      <c r="B333" s="3"/>
      <c r="C333" s="74"/>
      <c r="D333" s="25" t="s">
        <v>545</v>
      </c>
      <c r="E333" s="75">
        <v>1300</v>
      </c>
      <c r="F333" s="136" t="s">
        <v>547</v>
      </c>
      <c r="G333" s="156"/>
      <c r="H333" s="18">
        <v>650</v>
      </c>
      <c r="I333" s="27">
        <f t="shared" si="5"/>
        <v>52.1669341894061</v>
      </c>
    </row>
    <row r="334" spans="1:9" ht="16.5" customHeight="1">
      <c r="A334" s="67"/>
      <c r="B334" s="119" t="s">
        <v>548</v>
      </c>
      <c r="C334" s="119"/>
      <c r="D334" s="120" t="s">
        <v>549</v>
      </c>
      <c r="E334" s="121">
        <f>E335+E337+E340+E342+E346+E348+E350</f>
        <v>273500</v>
      </c>
      <c r="F334" s="170">
        <f>F335+F337+F340+F342+F344+F346+F348+F350</f>
        <v>273500</v>
      </c>
      <c r="G334" s="171"/>
      <c r="H334" s="21">
        <f>H335+H337+H340+H342+H344+H346+H348+H350</f>
        <v>157968.03</v>
      </c>
      <c r="I334" s="28">
        <f t="shared" si="5"/>
        <v>57.757963436928705</v>
      </c>
    </row>
    <row r="335" spans="1:9" ht="16.5" customHeight="1">
      <c r="A335" s="73"/>
      <c r="B335" s="74"/>
      <c r="C335" s="83" t="s">
        <v>550</v>
      </c>
      <c r="D335" s="25" t="s">
        <v>551</v>
      </c>
      <c r="E335" s="75">
        <v>235000</v>
      </c>
      <c r="F335" s="136">
        <f>F336</f>
        <v>229750</v>
      </c>
      <c r="G335" s="156"/>
      <c r="H335" s="18">
        <v>121771.25</v>
      </c>
      <c r="I335" s="27">
        <f t="shared" si="5"/>
        <v>53.00163220892274</v>
      </c>
    </row>
    <row r="336" spans="1:9" ht="16.5" customHeight="1">
      <c r="A336" s="60"/>
      <c r="B336" s="64"/>
      <c r="C336" s="64"/>
      <c r="D336" s="24" t="s">
        <v>552</v>
      </c>
      <c r="E336" s="66">
        <v>235000</v>
      </c>
      <c r="F336" s="147">
        <v>229750</v>
      </c>
      <c r="G336" s="149"/>
      <c r="H336" s="18">
        <v>121771.25</v>
      </c>
      <c r="I336" s="27">
        <f t="shared" si="5"/>
        <v>53.00163220892274</v>
      </c>
    </row>
    <row r="337" spans="1:9" ht="16.5" customHeight="1">
      <c r="A337" s="60"/>
      <c r="B337" s="64"/>
      <c r="C337" s="65" t="s">
        <v>205</v>
      </c>
      <c r="D337" s="24" t="s">
        <v>128</v>
      </c>
      <c r="E337" s="66">
        <v>34000</v>
      </c>
      <c r="F337" s="147">
        <f>F338+F339</f>
        <v>36000</v>
      </c>
      <c r="G337" s="149"/>
      <c r="H337" s="18">
        <f>H338+H339</f>
        <v>34286.05</v>
      </c>
      <c r="I337" s="27">
        <f t="shared" si="5"/>
        <v>95.23902777777779</v>
      </c>
    </row>
    <row r="338" spans="1:9" ht="33" customHeight="1">
      <c r="A338" s="60"/>
      <c r="B338" s="64"/>
      <c r="C338" s="64"/>
      <c r="D338" s="24" t="s">
        <v>498</v>
      </c>
      <c r="E338" s="66">
        <v>4000</v>
      </c>
      <c r="F338" s="147">
        <v>6000</v>
      </c>
      <c r="G338" s="149"/>
      <c r="H338" s="18">
        <v>4361.07</v>
      </c>
      <c r="I338" s="27">
        <f t="shared" si="5"/>
        <v>72.6845</v>
      </c>
    </row>
    <row r="339" spans="1:9" ht="16.5" customHeight="1">
      <c r="A339" s="60"/>
      <c r="B339" s="64"/>
      <c r="C339" s="64"/>
      <c r="D339" s="24" t="s">
        <v>553</v>
      </c>
      <c r="E339" s="66">
        <v>30000</v>
      </c>
      <c r="F339" s="147" t="s">
        <v>115</v>
      </c>
      <c r="G339" s="149"/>
      <c r="H339" s="18">
        <v>29924.98</v>
      </c>
      <c r="I339" s="27">
        <f t="shared" si="5"/>
        <v>99.74993333333333</v>
      </c>
    </row>
    <row r="340" spans="1:9" ht="16.5" customHeight="1">
      <c r="A340" s="60"/>
      <c r="B340" s="64"/>
      <c r="C340" s="65" t="s">
        <v>143</v>
      </c>
      <c r="D340" s="24" t="s">
        <v>144</v>
      </c>
      <c r="E340" s="66">
        <v>1000</v>
      </c>
      <c r="F340" s="147">
        <f>F341</f>
        <v>2000</v>
      </c>
      <c r="G340" s="149"/>
      <c r="H340" s="18">
        <v>1053.25</v>
      </c>
      <c r="I340" s="27">
        <f t="shared" si="5"/>
        <v>52.6625</v>
      </c>
    </row>
    <row r="341" spans="1:9" ht="16.5" customHeight="1">
      <c r="A341" s="60"/>
      <c r="B341" s="64"/>
      <c r="C341" s="64"/>
      <c r="D341" s="24" t="s">
        <v>552</v>
      </c>
      <c r="E341" s="66">
        <v>1000</v>
      </c>
      <c r="F341" s="147">
        <v>2000</v>
      </c>
      <c r="G341" s="149"/>
      <c r="H341" s="18">
        <v>1053.25</v>
      </c>
      <c r="I341" s="27">
        <f t="shared" si="5"/>
        <v>52.6625</v>
      </c>
    </row>
    <row r="342" spans="1:9" ht="16.5" customHeight="1">
      <c r="A342" s="60"/>
      <c r="B342" s="64"/>
      <c r="C342" s="65" t="s">
        <v>112</v>
      </c>
      <c r="D342" s="24" t="s">
        <v>113</v>
      </c>
      <c r="E342" s="66">
        <v>1500</v>
      </c>
      <c r="F342" s="147" t="s">
        <v>554</v>
      </c>
      <c r="G342" s="149"/>
      <c r="H342" s="18">
        <v>10</v>
      </c>
      <c r="I342" s="27">
        <f t="shared" si="5"/>
        <v>1.0638297872340425</v>
      </c>
    </row>
    <row r="343" spans="1:9" ht="16.5" customHeight="1">
      <c r="A343" s="60"/>
      <c r="B343" s="64"/>
      <c r="C343" s="64"/>
      <c r="D343" s="24" t="s">
        <v>552</v>
      </c>
      <c r="E343" s="66">
        <v>1500</v>
      </c>
      <c r="F343" s="147" t="s">
        <v>554</v>
      </c>
      <c r="G343" s="149"/>
      <c r="H343" s="18">
        <v>10</v>
      </c>
      <c r="I343" s="27">
        <f t="shared" si="5"/>
        <v>1.0638297872340425</v>
      </c>
    </row>
    <row r="344" spans="1:9" ht="16.5" customHeight="1">
      <c r="A344" s="60"/>
      <c r="B344" s="64"/>
      <c r="C344" s="65" t="s">
        <v>605</v>
      </c>
      <c r="D344" s="24" t="s">
        <v>606</v>
      </c>
      <c r="E344" s="66">
        <v>0</v>
      </c>
      <c r="F344" s="147">
        <v>3250</v>
      </c>
      <c r="G344" s="148"/>
      <c r="H344" s="18">
        <v>0</v>
      </c>
      <c r="I344" s="27">
        <f t="shared" si="5"/>
        <v>0</v>
      </c>
    </row>
    <row r="345" spans="1:9" ht="16.5" customHeight="1">
      <c r="A345" s="60"/>
      <c r="B345" s="64"/>
      <c r="C345" s="65"/>
      <c r="D345" s="24" t="s">
        <v>552</v>
      </c>
      <c r="E345" s="66">
        <v>0</v>
      </c>
      <c r="F345" s="147">
        <v>3250</v>
      </c>
      <c r="G345" s="148"/>
      <c r="H345" s="18">
        <v>0</v>
      </c>
      <c r="I345" s="27">
        <f t="shared" si="5"/>
        <v>0</v>
      </c>
    </row>
    <row r="346" spans="1:9" ht="32.25" customHeight="1">
      <c r="A346" s="60"/>
      <c r="B346" s="64"/>
      <c r="C346" s="65" t="s">
        <v>555</v>
      </c>
      <c r="D346" s="24" t="s">
        <v>556</v>
      </c>
      <c r="E346" s="66">
        <v>0</v>
      </c>
      <c r="F346" s="147" t="s">
        <v>557</v>
      </c>
      <c r="G346" s="149"/>
      <c r="H346" s="18">
        <v>176.84</v>
      </c>
      <c r="I346" s="27">
        <f t="shared" si="5"/>
        <v>31.578571428571433</v>
      </c>
    </row>
    <row r="347" spans="1:9" ht="16.5" customHeight="1">
      <c r="A347" s="60"/>
      <c r="B347" s="64"/>
      <c r="C347" s="64"/>
      <c r="D347" s="24" t="s">
        <v>552</v>
      </c>
      <c r="E347" s="66">
        <v>0</v>
      </c>
      <c r="F347" s="147" t="s">
        <v>557</v>
      </c>
      <c r="G347" s="149"/>
      <c r="H347" s="18">
        <v>176.84</v>
      </c>
      <c r="I347" s="27">
        <f t="shared" si="5"/>
        <v>31.578571428571433</v>
      </c>
    </row>
    <row r="348" spans="1:9" ht="33.75" customHeight="1">
      <c r="A348" s="60"/>
      <c r="B348" s="64"/>
      <c r="C348" s="65" t="s">
        <v>558</v>
      </c>
      <c r="D348" s="24" t="s">
        <v>559</v>
      </c>
      <c r="E348" s="66">
        <v>1000</v>
      </c>
      <c r="F348" s="147" t="s">
        <v>174</v>
      </c>
      <c r="G348" s="149"/>
      <c r="H348" s="18">
        <v>670.64</v>
      </c>
      <c r="I348" s="27">
        <f t="shared" si="5"/>
        <v>67.064</v>
      </c>
    </row>
    <row r="349" spans="1:9" ht="16.5" customHeight="1">
      <c r="A349" s="60"/>
      <c r="B349" s="64"/>
      <c r="C349" s="64"/>
      <c r="D349" s="24" t="s">
        <v>552</v>
      </c>
      <c r="E349" s="66">
        <v>1000</v>
      </c>
      <c r="F349" s="147" t="s">
        <v>174</v>
      </c>
      <c r="G349" s="149"/>
      <c r="H349" s="18">
        <v>670.64</v>
      </c>
      <c r="I349" s="27">
        <f t="shared" si="5"/>
        <v>67.064</v>
      </c>
    </row>
    <row r="350" spans="1:9" ht="16.5" customHeight="1">
      <c r="A350" s="60"/>
      <c r="B350" s="64"/>
      <c r="C350" s="65" t="s">
        <v>283</v>
      </c>
      <c r="D350" s="24" t="s">
        <v>284</v>
      </c>
      <c r="E350" s="66">
        <v>1000</v>
      </c>
      <c r="F350" s="147" t="s">
        <v>133</v>
      </c>
      <c r="G350" s="149"/>
      <c r="H350" s="18">
        <v>0</v>
      </c>
      <c r="I350" s="27"/>
    </row>
    <row r="351" spans="1:9" ht="16.5" customHeight="1">
      <c r="A351" s="60"/>
      <c r="B351" s="64"/>
      <c r="C351" s="64"/>
      <c r="D351" s="24" t="s">
        <v>552</v>
      </c>
      <c r="E351" s="66">
        <v>1000</v>
      </c>
      <c r="F351" s="147" t="s">
        <v>133</v>
      </c>
      <c r="G351" s="149"/>
      <c r="H351" s="18">
        <v>0</v>
      </c>
      <c r="I351" s="27"/>
    </row>
    <row r="352" spans="1:9" ht="16.5" customHeight="1">
      <c r="A352" s="60"/>
      <c r="B352" s="61" t="s">
        <v>560</v>
      </c>
      <c r="C352" s="61"/>
      <c r="D352" s="62" t="s">
        <v>561</v>
      </c>
      <c r="E352" s="63">
        <f>E353+E355+E357+E360+E362+E364+E368+E371+E373+E378+E394+E396+E398+E400+E414+E416+E418+E420+E422+E424+E426+E428+E430+E432+E434+E436+E438+E440+E442</f>
        <v>5148506</v>
      </c>
      <c r="F352" s="150" t="s">
        <v>562</v>
      </c>
      <c r="G352" s="151"/>
      <c r="H352" s="21">
        <f>H353+H355+H357+H360+H362+H364+H368+H371+H373+H378+H394+H396+H398+H400+H414+H416+H418+H420+H422+H424+H426+H428+H430+H432+H434+H436+H438+H440+H442</f>
        <v>2556092.7699999996</v>
      </c>
      <c r="I352" s="28">
        <f t="shared" si="5"/>
        <v>52.64643292169271</v>
      </c>
    </row>
    <row r="353" spans="1:9" ht="16.5" customHeight="1">
      <c r="A353" s="60"/>
      <c r="B353" s="64"/>
      <c r="C353" s="65" t="s">
        <v>255</v>
      </c>
      <c r="D353" s="24" t="s">
        <v>256</v>
      </c>
      <c r="E353" s="66">
        <v>3400</v>
      </c>
      <c r="F353" s="147" t="s">
        <v>563</v>
      </c>
      <c r="G353" s="149"/>
      <c r="H353" s="18">
        <v>1741.54</v>
      </c>
      <c r="I353" s="27">
        <f t="shared" si="5"/>
        <v>51.22176470588235</v>
      </c>
    </row>
    <row r="354" spans="1:9" ht="16.5" customHeight="1">
      <c r="A354" s="60"/>
      <c r="B354" s="64"/>
      <c r="C354" s="64"/>
      <c r="D354" s="24" t="s">
        <v>552</v>
      </c>
      <c r="E354" s="66">
        <v>3400</v>
      </c>
      <c r="F354" s="147" t="s">
        <v>563</v>
      </c>
      <c r="G354" s="149"/>
      <c r="H354" s="18">
        <v>1741.54</v>
      </c>
      <c r="I354" s="27">
        <f t="shared" si="5"/>
        <v>51.22176470588235</v>
      </c>
    </row>
    <row r="355" spans="1:9" ht="16.5" customHeight="1">
      <c r="A355" s="60"/>
      <c r="B355" s="64"/>
      <c r="C355" s="65" t="s">
        <v>550</v>
      </c>
      <c r="D355" s="24" t="s">
        <v>551</v>
      </c>
      <c r="E355" s="66">
        <v>79500</v>
      </c>
      <c r="F355" s="147" t="s">
        <v>564</v>
      </c>
      <c r="G355" s="149"/>
      <c r="H355" s="18">
        <v>32900</v>
      </c>
      <c r="I355" s="27">
        <f t="shared" si="5"/>
        <v>41.64556962025316</v>
      </c>
    </row>
    <row r="356" spans="1:9" ht="16.5" customHeight="1">
      <c r="A356" s="60"/>
      <c r="B356" s="64"/>
      <c r="C356" s="64"/>
      <c r="D356" s="24" t="s">
        <v>565</v>
      </c>
      <c r="E356" s="66">
        <v>79500</v>
      </c>
      <c r="F356" s="147" t="s">
        <v>564</v>
      </c>
      <c r="G356" s="149"/>
      <c r="H356" s="18">
        <v>32900</v>
      </c>
      <c r="I356" s="27">
        <f t="shared" si="5"/>
        <v>41.64556962025316</v>
      </c>
    </row>
    <row r="357" spans="1:9" ht="16.5" customHeight="1">
      <c r="A357" s="60"/>
      <c r="B357" s="64"/>
      <c r="C357" s="65" t="s">
        <v>195</v>
      </c>
      <c r="D357" s="24" t="s">
        <v>196</v>
      </c>
      <c r="E357" s="66">
        <v>3031740</v>
      </c>
      <c r="F357" s="147" t="s">
        <v>566</v>
      </c>
      <c r="G357" s="149"/>
      <c r="H357" s="18">
        <f>H358+H359</f>
        <v>1414264.14</v>
      </c>
      <c r="I357" s="27">
        <f t="shared" si="5"/>
        <v>46.64859585584515</v>
      </c>
    </row>
    <row r="358" spans="1:9" ht="16.5" customHeight="1">
      <c r="A358" s="60"/>
      <c r="B358" s="64"/>
      <c r="C358" s="64"/>
      <c r="D358" s="24" t="s">
        <v>567</v>
      </c>
      <c r="E358" s="66">
        <v>57940</v>
      </c>
      <c r="F358" s="147" t="s">
        <v>568</v>
      </c>
      <c r="G358" s="149"/>
      <c r="H358" s="18">
        <v>11322</v>
      </c>
      <c r="I358" s="27">
        <f t="shared" si="5"/>
        <v>19.54090438384536</v>
      </c>
    </row>
    <row r="359" spans="1:9" ht="16.5" customHeight="1">
      <c r="A359" s="60"/>
      <c r="B359" s="64"/>
      <c r="C359" s="64"/>
      <c r="D359" s="24" t="s">
        <v>552</v>
      </c>
      <c r="E359" s="66">
        <v>2973800</v>
      </c>
      <c r="F359" s="147" t="s">
        <v>569</v>
      </c>
      <c r="G359" s="149"/>
      <c r="H359" s="18">
        <v>1402942.14</v>
      </c>
      <c r="I359" s="27">
        <f t="shared" si="5"/>
        <v>47.176748268209025</v>
      </c>
    </row>
    <row r="360" spans="1:9" ht="16.5" customHeight="1">
      <c r="A360" s="60"/>
      <c r="B360" s="64"/>
      <c r="C360" s="65" t="s">
        <v>223</v>
      </c>
      <c r="D360" s="24" t="s">
        <v>224</v>
      </c>
      <c r="E360" s="66">
        <v>257000</v>
      </c>
      <c r="F360" s="147" t="s">
        <v>570</v>
      </c>
      <c r="G360" s="149"/>
      <c r="H360" s="18">
        <v>232668.95</v>
      </c>
      <c r="I360" s="27">
        <f t="shared" si="5"/>
        <v>90.5326653696498</v>
      </c>
    </row>
    <row r="361" spans="1:9" ht="16.5" customHeight="1">
      <c r="A361" s="60"/>
      <c r="B361" s="64"/>
      <c r="C361" s="64"/>
      <c r="D361" s="24" t="s">
        <v>552</v>
      </c>
      <c r="E361" s="66">
        <v>257000</v>
      </c>
      <c r="F361" s="147" t="s">
        <v>570</v>
      </c>
      <c r="G361" s="149"/>
      <c r="H361" s="18">
        <v>232668.95</v>
      </c>
      <c r="I361" s="27">
        <f t="shared" si="5"/>
        <v>90.5326653696498</v>
      </c>
    </row>
    <row r="362" spans="1:9" ht="16.5" customHeight="1">
      <c r="A362" s="67"/>
      <c r="B362" s="50"/>
      <c r="C362" s="10" t="s">
        <v>571</v>
      </c>
      <c r="D362" s="11" t="s">
        <v>572</v>
      </c>
      <c r="E362" s="51">
        <v>25700</v>
      </c>
      <c r="F362" s="145" t="s">
        <v>573</v>
      </c>
      <c r="G362" s="133"/>
      <c r="H362" s="18">
        <f>H363</f>
        <v>17180.65</v>
      </c>
      <c r="I362" s="27">
        <f t="shared" si="5"/>
        <v>66.85077821011674</v>
      </c>
    </row>
    <row r="363" spans="1:9" ht="16.5" customHeight="1">
      <c r="A363" s="68"/>
      <c r="B363" s="69"/>
      <c r="C363" s="116"/>
      <c r="D363" s="14" t="s">
        <v>574</v>
      </c>
      <c r="E363" s="70">
        <v>25700</v>
      </c>
      <c r="F363" s="152" t="s">
        <v>573</v>
      </c>
      <c r="G363" s="153"/>
      <c r="H363" s="18">
        <v>17180.65</v>
      </c>
      <c r="I363" s="27">
        <f t="shared" si="5"/>
        <v>66.85077821011674</v>
      </c>
    </row>
    <row r="364" spans="1:9" ht="16.5" customHeight="1">
      <c r="A364" s="71"/>
      <c r="B364" s="3"/>
      <c r="C364" s="83" t="s">
        <v>199</v>
      </c>
      <c r="D364" s="25" t="s">
        <v>200</v>
      </c>
      <c r="E364" s="75">
        <v>493140</v>
      </c>
      <c r="F364" s="136" t="s">
        <v>575</v>
      </c>
      <c r="G364" s="156"/>
      <c r="H364" s="18">
        <f>H365+H366+H367</f>
        <v>252383.62</v>
      </c>
      <c r="I364" s="27">
        <f t="shared" si="5"/>
        <v>51.17889848724501</v>
      </c>
    </row>
    <row r="365" spans="1:9" ht="16.5" customHeight="1">
      <c r="A365" s="60"/>
      <c r="B365" s="64"/>
      <c r="C365" s="64"/>
      <c r="D365" s="24" t="s">
        <v>574</v>
      </c>
      <c r="E365" s="66">
        <v>2040</v>
      </c>
      <c r="F365" s="147" t="s">
        <v>576</v>
      </c>
      <c r="G365" s="149"/>
      <c r="H365" s="18">
        <v>1542.75</v>
      </c>
      <c r="I365" s="27">
        <f t="shared" si="5"/>
        <v>75.625</v>
      </c>
    </row>
    <row r="366" spans="1:9" ht="16.5" customHeight="1">
      <c r="A366" s="60"/>
      <c r="B366" s="64"/>
      <c r="C366" s="64"/>
      <c r="D366" s="24" t="s">
        <v>577</v>
      </c>
      <c r="E366" s="66">
        <v>100</v>
      </c>
      <c r="F366" s="147" t="s">
        <v>187</v>
      </c>
      <c r="G366" s="149"/>
      <c r="H366" s="18">
        <v>850.21</v>
      </c>
      <c r="I366" s="27">
        <f t="shared" si="5"/>
        <v>42.5105</v>
      </c>
    </row>
    <row r="367" spans="1:9" ht="16.5" customHeight="1">
      <c r="A367" s="60"/>
      <c r="B367" s="64"/>
      <c r="C367" s="64"/>
      <c r="D367" s="24" t="s">
        <v>552</v>
      </c>
      <c r="E367" s="66">
        <v>491000</v>
      </c>
      <c r="F367" s="147" t="s">
        <v>578</v>
      </c>
      <c r="G367" s="149"/>
      <c r="H367" s="18">
        <v>249990.66</v>
      </c>
      <c r="I367" s="27">
        <f t="shared" si="5"/>
        <v>51.112381925986504</v>
      </c>
    </row>
    <row r="368" spans="1:9" ht="16.5" customHeight="1">
      <c r="A368" s="60"/>
      <c r="B368" s="64"/>
      <c r="C368" s="65" t="s">
        <v>202</v>
      </c>
      <c r="D368" s="24" t="s">
        <v>203</v>
      </c>
      <c r="E368" s="66">
        <v>79406</v>
      </c>
      <c r="F368" s="147" t="s">
        <v>579</v>
      </c>
      <c r="G368" s="149"/>
      <c r="H368" s="18">
        <f>H369+H370</f>
        <v>31048.91</v>
      </c>
      <c r="I368" s="27">
        <f t="shared" si="5"/>
        <v>39.10146588419011</v>
      </c>
    </row>
    <row r="369" spans="1:9" ht="16.5" customHeight="1">
      <c r="A369" s="60"/>
      <c r="B369" s="64"/>
      <c r="C369" s="64"/>
      <c r="D369" s="24" t="s">
        <v>574</v>
      </c>
      <c r="E369" s="66">
        <v>306</v>
      </c>
      <c r="F369" s="147" t="s">
        <v>580</v>
      </c>
      <c r="G369" s="149"/>
      <c r="H369" s="18">
        <v>208.14</v>
      </c>
      <c r="I369" s="27">
        <f t="shared" si="5"/>
        <v>68.01960784313725</v>
      </c>
    </row>
    <row r="370" spans="1:9" ht="16.5" customHeight="1">
      <c r="A370" s="60"/>
      <c r="B370" s="64"/>
      <c r="C370" s="64"/>
      <c r="D370" s="24" t="s">
        <v>552</v>
      </c>
      <c r="E370" s="66">
        <v>79100</v>
      </c>
      <c r="F370" s="147" t="s">
        <v>581</v>
      </c>
      <c r="G370" s="149"/>
      <c r="H370" s="18">
        <v>30840.77</v>
      </c>
      <c r="I370" s="27">
        <f t="shared" si="5"/>
        <v>38.98959544879899</v>
      </c>
    </row>
    <row r="371" spans="1:9" ht="31.5" customHeight="1">
      <c r="A371" s="60"/>
      <c r="B371" s="64"/>
      <c r="C371" s="65" t="s">
        <v>582</v>
      </c>
      <c r="D371" s="24" t="s">
        <v>583</v>
      </c>
      <c r="E371" s="66">
        <v>22440</v>
      </c>
      <c r="F371" s="147" t="s">
        <v>584</v>
      </c>
      <c r="G371" s="149"/>
      <c r="H371" s="18">
        <v>10953</v>
      </c>
      <c r="I371" s="27">
        <f t="shared" si="5"/>
        <v>48.81016042780749</v>
      </c>
    </row>
    <row r="372" spans="1:9" ht="16.5" customHeight="1">
      <c r="A372" s="60"/>
      <c r="B372" s="64"/>
      <c r="C372" s="64"/>
      <c r="D372" s="24" t="s">
        <v>552</v>
      </c>
      <c r="E372" s="66">
        <v>22440</v>
      </c>
      <c r="F372" s="147" t="s">
        <v>584</v>
      </c>
      <c r="G372" s="149"/>
      <c r="H372" s="18">
        <v>10953</v>
      </c>
      <c r="I372" s="27">
        <f t="shared" si="5"/>
        <v>48.81016042780749</v>
      </c>
    </row>
    <row r="373" spans="1:9" ht="16.5" customHeight="1">
      <c r="A373" s="60"/>
      <c r="B373" s="64"/>
      <c r="C373" s="65" t="s">
        <v>262</v>
      </c>
      <c r="D373" s="24" t="s">
        <v>263</v>
      </c>
      <c r="E373" s="66">
        <v>110400</v>
      </c>
      <c r="F373" s="147" t="s">
        <v>585</v>
      </c>
      <c r="G373" s="149"/>
      <c r="H373" s="18">
        <f>H374+H375+H376+H377</f>
        <v>53765.189999999995</v>
      </c>
      <c r="I373" s="27">
        <f t="shared" si="5"/>
        <v>48.35520919523689</v>
      </c>
    </row>
    <row r="374" spans="1:9" ht="16.5" customHeight="1">
      <c r="A374" s="60"/>
      <c r="B374" s="64"/>
      <c r="C374" s="64"/>
      <c r="D374" s="24" t="s">
        <v>574</v>
      </c>
      <c r="E374" s="66">
        <v>8200</v>
      </c>
      <c r="F374" s="147" t="s">
        <v>586</v>
      </c>
      <c r="G374" s="149"/>
      <c r="H374" s="18">
        <v>8988</v>
      </c>
      <c r="I374" s="27">
        <f t="shared" si="5"/>
        <v>100</v>
      </c>
    </row>
    <row r="375" spans="1:9" ht="16.5" customHeight="1">
      <c r="A375" s="60"/>
      <c r="B375" s="64"/>
      <c r="C375" s="64"/>
      <c r="D375" s="24" t="s">
        <v>587</v>
      </c>
      <c r="E375" s="66">
        <v>52000</v>
      </c>
      <c r="F375" s="147" t="s">
        <v>588</v>
      </c>
      <c r="G375" s="149"/>
      <c r="H375" s="18">
        <v>15327.8</v>
      </c>
      <c r="I375" s="27">
        <f t="shared" si="5"/>
        <v>31.734575569358178</v>
      </c>
    </row>
    <row r="376" spans="1:9" ht="16.5" customHeight="1">
      <c r="A376" s="60"/>
      <c r="B376" s="64"/>
      <c r="C376" s="64"/>
      <c r="D376" s="24" t="s">
        <v>577</v>
      </c>
      <c r="E376" s="66">
        <v>45200</v>
      </c>
      <c r="F376" s="147" t="s">
        <v>589</v>
      </c>
      <c r="G376" s="149"/>
      <c r="H376" s="18">
        <v>22630.82</v>
      </c>
      <c r="I376" s="27">
        <f t="shared" si="5"/>
        <v>50.06818584070796</v>
      </c>
    </row>
    <row r="377" spans="1:9" ht="16.5" customHeight="1">
      <c r="A377" s="60"/>
      <c r="B377" s="64"/>
      <c r="C377" s="64"/>
      <c r="D377" s="24" t="s">
        <v>552</v>
      </c>
      <c r="E377" s="66">
        <v>5000</v>
      </c>
      <c r="F377" s="147" t="s">
        <v>590</v>
      </c>
      <c r="G377" s="149"/>
      <c r="H377" s="18">
        <v>6818.57</v>
      </c>
      <c r="I377" s="27">
        <f t="shared" si="5"/>
        <v>78.37436781609195</v>
      </c>
    </row>
    <row r="378" spans="1:9" ht="16.5" customHeight="1">
      <c r="A378" s="60"/>
      <c r="B378" s="64"/>
      <c r="C378" s="65" t="s">
        <v>205</v>
      </c>
      <c r="D378" s="24" t="s">
        <v>128</v>
      </c>
      <c r="E378" s="66">
        <v>124130</v>
      </c>
      <c r="F378" s="147" t="s">
        <v>591</v>
      </c>
      <c r="G378" s="149"/>
      <c r="H378" s="18">
        <f>H379+H380+H393</f>
        <v>87007.49</v>
      </c>
      <c r="I378" s="27">
        <f t="shared" si="5"/>
        <v>69.75666639942276</v>
      </c>
    </row>
    <row r="379" spans="1:9" ht="18" customHeight="1">
      <c r="A379" s="60"/>
      <c r="B379" s="64"/>
      <c r="C379" s="64"/>
      <c r="D379" s="24" t="s">
        <v>592</v>
      </c>
      <c r="E379" s="66">
        <v>1520</v>
      </c>
      <c r="F379" s="147" t="s">
        <v>593</v>
      </c>
      <c r="G379" s="149"/>
      <c r="H379" s="18">
        <v>2427.07</v>
      </c>
      <c r="I379" s="27">
        <f t="shared" si="5"/>
        <v>96.31230158730159</v>
      </c>
    </row>
    <row r="380" spans="1:9" ht="16.5" customHeight="1">
      <c r="A380" s="60"/>
      <c r="B380" s="64"/>
      <c r="C380" s="64"/>
      <c r="D380" s="24" t="s">
        <v>484</v>
      </c>
      <c r="E380" s="66">
        <v>112610</v>
      </c>
      <c r="F380" s="147" t="s">
        <v>594</v>
      </c>
      <c r="G380" s="149"/>
      <c r="H380" s="18">
        <v>84580.42</v>
      </c>
      <c r="I380" s="27">
        <f t="shared" si="5"/>
        <v>75.37690045450495</v>
      </c>
    </row>
    <row r="381" spans="1:9" ht="16.5" customHeight="1">
      <c r="A381" s="60"/>
      <c r="B381" s="64"/>
      <c r="C381" s="64"/>
      <c r="D381" s="24" t="s">
        <v>475</v>
      </c>
      <c r="E381" s="66"/>
      <c r="F381" s="32"/>
      <c r="G381" s="33"/>
      <c r="H381" s="18">
        <v>11768.48</v>
      </c>
      <c r="I381" s="27"/>
    </row>
    <row r="382" spans="1:9" ht="16.5" customHeight="1">
      <c r="A382" s="60"/>
      <c r="B382" s="64"/>
      <c r="C382" s="64"/>
      <c r="D382" s="24" t="s">
        <v>478</v>
      </c>
      <c r="E382" s="66"/>
      <c r="F382" s="32"/>
      <c r="G382" s="33"/>
      <c r="H382" s="18">
        <v>6182.06</v>
      </c>
      <c r="I382" s="27"/>
    </row>
    <row r="383" spans="1:9" ht="16.5" customHeight="1">
      <c r="A383" s="60"/>
      <c r="B383" s="64"/>
      <c r="C383" s="64"/>
      <c r="D383" s="24" t="s">
        <v>479</v>
      </c>
      <c r="E383" s="66"/>
      <c r="F383" s="32"/>
      <c r="G383" s="33"/>
      <c r="H383" s="18">
        <v>5727.16</v>
      </c>
      <c r="I383" s="27"/>
    </row>
    <row r="384" spans="1:9" ht="16.5" customHeight="1">
      <c r="A384" s="60"/>
      <c r="B384" s="64"/>
      <c r="C384" s="64"/>
      <c r="D384" s="24" t="s">
        <v>482</v>
      </c>
      <c r="E384" s="66"/>
      <c r="F384" s="32"/>
      <c r="G384" s="33"/>
      <c r="H384" s="18">
        <v>3501.07</v>
      </c>
      <c r="I384" s="27"/>
    </row>
    <row r="385" spans="1:9" ht="16.5" customHeight="1">
      <c r="A385" s="60"/>
      <c r="B385" s="64"/>
      <c r="C385" s="64"/>
      <c r="D385" s="24" t="s">
        <v>476</v>
      </c>
      <c r="E385" s="66"/>
      <c r="F385" s="32"/>
      <c r="G385" s="33"/>
      <c r="H385" s="18">
        <v>8808.95</v>
      </c>
      <c r="I385" s="27"/>
    </row>
    <row r="386" spans="1:9" ht="16.5" customHeight="1">
      <c r="A386" s="60"/>
      <c r="B386" s="64"/>
      <c r="C386" s="64"/>
      <c r="D386" s="24" t="s">
        <v>481</v>
      </c>
      <c r="E386" s="66"/>
      <c r="F386" s="32"/>
      <c r="G386" s="33"/>
      <c r="H386" s="18">
        <v>4163.88</v>
      </c>
      <c r="I386" s="27"/>
    </row>
    <row r="387" spans="1:9" ht="16.5" customHeight="1">
      <c r="A387" s="60"/>
      <c r="B387" s="64"/>
      <c r="C387" s="64"/>
      <c r="D387" s="24" t="s">
        <v>477</v>
      </c>
      <c r="E387" s="66"/>
      <c r="F387" s="32"/>
      <c r="G387" s="33"/>
      <c r="H387" s="18">
        <v>4259.67</v>
      </c>
      <c r="I387" s="27"/>
    </row>
    <row r="388" spans="1:9" ht="16.5" customHeight="1">
      <c r="A388" s="60"/>
      <c r="B388" s="64"/>
      <c r="C388" s="64"/>
      <c r="D388" s="24" t="s">
        <v>480</v>
      </c>
      <c r="E388" s="66"/>
      <c r="F388" s="32"/>
      <c r="G388" s="33"/>
      <c r="H388" s="18">
        <v>4386.47</v>
      </c>
      <c r="I388" s="27"/>
    </row>
    <row r="389" spans="1:9" ht="16.5" customHeight="1">
      <c r="A389" s="60"/>
      <c r="B389" s="64"/>
      <c r="C389" s="64"/>
      <c r="D389" s="24" t="s">
        <v>474</v>
      </c>
      <c r="E389" s="66"/>
      <c r="F389" s="32"/>
      <c r="G389" s="33"/>
      <c r="H389" s="18">
        <v>13749.94</v>
      </c>
      <c r="I389" s="27"/>
    </row>
    <row r="390" spans="1:9" ht="16.5" customHeight="1">
      <c r="A390" s="60"/>
      <c r="B390" s="64"/>
      <c r="C390" s="64"/>
      <c r="D390" s="24" t="s">
        <v>473</v>
      </c>
      <c r="E390" s="66"/>
      <c r="F390" s="32"/>
      <c r="G390" s="33"/>
      <c r="H390" s="18">
        <v>4757.89</v>
      </c>
      <c r="I390" s="27"/>
    </row>
    <row r="391" spans="1:9" ht="16.5" customHeight="1">
      <c r="A391" s="60"/>
      <c r="B391" s="64"/>
      <c r="C391" s="64"/>
      <c r="D391" s="24" t="s">
        <v>472</v>
      </c>
      <c r="E391" s="66"/>
      <c r="F391" s="32"/>
      <c r="G391" s="33"/>
      <c r="H391" s="18">
        <v>10407.21</v>
      </c>
      <c r="I391" s="27"/>
    </row>
    <row r="392" spans="1:9" ht="16.5" customHeight="1">
      <c r="A392" s="67"/>
      <c r="B392" s="50"/>
      <c r="C392" s="50"/>
      <c r="D392" s="11" t="s">
        <v>483</v>
      </c>
      <c r="E392" s="51"/>
      <c r="F392" s="48"/>
      <c r="G392" s="49"/>
      <c r="H392" s="18">
        <v>6867.64</v>
      </c>
      <c r="I392" s="27"/>
    </row>
    <row r="393" spans="1:9" ht="16.5" customHeight="1">
      <c r="A393" s="73"/>
      <c r="B393" s="74"/>
      <c r="C393" s="74"/>
      <c r="D393" s="25" t="s">
        <v>595</v>
      </c>
      <c r="E393" s="75">
        <v>10000</v>
      </c>
      <c r="F393" s="136" t="s">
        <v>271</v>
      </c>
      <c r="G393" s="156"/>
      <c r="H393" s="18">
        <v>0</v>
      </c>
      <c r="I393" s="27">
        <f aca="true" t="shared" si="6" ref="I393:I453">H393/F393%</f>
        <v>0</v>
      </c>
    </row>
    <row r="394" spans="1:9" ht="16.5" customHeight="1">
      <c r="A394" s="60"/>
      <c r="B394" s="64"/>
      <c r="C394" s="65" t="s">
        <v>372</v>
      </c>
      <c r="D394" s="24" t="s">
        <v>373</v>
      </c>
      <c r="E394" s="66">
        <v>100850</v>
      </c>
      <c r="F394" s="147" t="s">
        <v>596</v>
      </c>
      <c r="G394" s="149"/>
      <c r="H394" s="18">
        <v>14771.91</v>
      </c>
      <c r="I394" s="27">
        <f t="shared" si="6"/>
        <v>14.647407040158651</v>
      </c>
    </row>
    <row r="395" spans="1:9" ht="16.5" customHeight="1">
      <c r="A395" s="60"/>
      <c r="B395" s="64"/>
      <c r="C395" s="64"/>
      <c r="D395" s="24" t="s">
        <v>485</v>
      </c>
      <c r="E395" s="66">
        <v>100850</v>
      </c>
      <c r="F395" s="147" t="s">
        <v>596</v>
      </c>
      <c r="G395" s="149"/>
      <c r="H395" s="18">
        <v>14771.91</v>
      </c>
      <c r="I395" s="27">
        <f t="shared" si="6"/>
        <v>14.647407040158651</v>
      </c>
    </row>
    <row r="396" spans="1:9" ht="16.5" customHeight="1">
      <c r="A396" s="78"/>
      <c r="B396" s="15"/>
      <c r="C396" s="10" t="s">
        <v>143</v>
      </c>
      <c r="D396" s="11" t="s">
        <v>144</v>
      </c>
      <c r="E396" s="51">
        <v>9000</v>
      </c>
      <c r="F396" s="145" t="s">
        <v>597</v>
      </c>
      <c r="G396" s="133"/>
      <c r="H396" s="18">
        <v>5697.65</v>
      </c>
      <c r="I396" s="27">
        <f t="shared" si="6"/>
        <v>70.08179581795818</v>
      </c>
    </row>
    <row r="397" spans="1:9" ht="33" customHeight="1">
      <c r="A397" s="71"/>
      <c r="B397" s="3"/>
      <c r="C397" s="74"/>
      <c r="D397" s="25" t="s">
        <v>486</v>
      </c>
      <c r="E397" s="75">
        <v>9000</v>
      </c>
      <c r="F397" s="136" t="s">
        <v>597</v>
      </c>
      <c r="G397" s="156"/>
      <c r="H397" s="18">
        <v>5697.65</v>
      </c>
      <c r="I397" s="27">
        <f t="shared" si="6"/>
        <v>70.08179581795818</v>
      </c>
    </row>
    <row r="398" spans="1:9" ht="16.5" customHeight="1">
      <c r="A398" s="60"/>
      <c r="B398" s="64"/>
      <c r="C398" s="65" t="s">
        <v>230</v>
      </c>
      <c r="D398" s="24" t="s">
        <v>231</v>
      </c>
      <c r="E398" s="66">
        <v>1200</v>
      </c>
      <c r="F398" s="147" t="s">
        <v>598</v>
      </c>
      <c r="G398" s="149"/>
      <c r="H398" s="18">
        <v>1320</v>
      </c>
      <c r="I398" s="27">
        <f t="shared" si="6"/>
        <v>77.6470588235294</v>
      </c>
    </row>
    <row r="399" spans="1:9" ht="16.5" customHeight="1">
      <c r="A399" s="60"/>
      <c r="B399" s="64"/>
      <c r="C399" s="64"/>
      <c r="D399" s="24" t="s">
        <v>552</v>
      </c>
      <c r="E399" s="66">
        <v>1200</v>
      </c>
      <c r="F399" s="147" t="s">
        <v>598</v>
      </c>
      <c r="G399" s="149"/>
      <c r="H399" s="18">
        <v>1320</v>
      </c>
      <c r="I399" s="27">
        <f t="shared" si="6"/>
        <v>77.6470588235294</v>
      </c>
    </row>
    <row r="400" spans="1:9" ht="16.5" customHeight="1">
      <c r="A400" s="60"/>
      <c r="B400" s="64"/>
      <c r="C400" s="65" t="s">
        <v>112</v>
      </c>
      <c r="D400" s="24" t="s">
        <v>113</v>
      </c>
      <c r="E400" s="66">
        <v>223200</v>
      </c>
      <c r="F400" s="147" t="s">
        <v>599</v>
      </c>
      <c r="G400" s="149"/>
      <c r="H400" s="18">
        <f>SUM(H401:H405)</f>
        <v>174270.29</v>
      </c>
      <c r="I400" s="27">
        <f t="shared" si="6"/>
        <v>78.53126013915427</v>
      </c>
    </row>
    <row r="401" spans="1:9" ht="16.5" customHeight="1">
      <c r="A401" s="60"/>
      <c r="B401" s="64"/>
      <c r="C401" s="64"/>
      <c r="D401" s="24" t="s">
        <v>600</v>
      </c>
      <c r="E401" s="66">
        <v>41000</v>
      </c>
      <c r="F401" s="147" t="s">
        <v>601</v>
      </c>
      <c r="G401" s="149"/>
      <c r="H401" s="18">
        <v>20693.36</v>
      </c>
      <c r="I401" s="27">
        <f t="shared" si="6"/>
        <v>50.471609756097564</v>
      </c>
    </row>
    <row r="402" spans="1:9" ht="15" customHeight="1">
      <c r="A402" s="60"/>
      <c r="B402" s="64"/>
      <c r="C402" s="64"/>
      <c r="D402" s="24" t="s">
        <v>1323</v>
      </c>
      <c r="E402" s="66">
        <v>26900</v>
      </c>
      <c r="F402" s="147" t="s">
        <v>602</v>
      </c>
      <c r="G402" s="149"/>
      <c r="H402" s="18">
        <v>12484.9</v>
      </c>
      <c r="I402" s="27">
        <f t="shared" si="6"/>
        <v>49.716868429436126</v>
      </c>
    </row>
    <row r="403" spans="1:9" ht="16.5" customHeight="1">
      <c r="A403" s="60"/>
      <c r="B403" s="64"/>
      <c r="C403" s="64"/>
      <c r="D403" s="24" t="s">
        <v>603</v>
      </c>
      <c r="E403" s="66">
        <v>5300</v>
      </c>
      <c r="F403" s="147" t="s">
        <v>604</v>
      </c>
      <c r="G403" s="149"/>
      <c r="H403" s="18">
        <v>0</v>
      </c>
      <c r="I403" s="27">
        <f t="shared" si="6"/>
        <v>0</v>
      </c>
    </row>
    <row r="404" spans="1:9" ht="16.5" customHeight="1">
      <c r="A404" s="60"/>
      <c r="B404" s="64"/>
      <c r="C404" s="64"/>
      <c r="D404" s="24" t="s">
        <v>565</v>
      </c>
      <c r="E404" s="66">
        <v>0</v>
      </c>
      <c r="F404" s="147" t="s">
        <v>233</v>
      </c>
      <c r="G404" s="149"/>
      <c r="H404" s="18">
        <v>92.8</v>
      </c>
      <c r="I404" s="27">
        <f t="shared" si="6"/>
        <v>18.56</v>
      </c>
    </row>
    <row r="405" spans="1:9" ht="16.5" customHeight="1">
      <c r="A405" s="60"/>
      <c r="B405" s="64"/>
      <c r="C405" s="64"/>
      <c r="D405" s="24" t="s">
        <v>484</v>
      </c>
      <c r="E405" s="66">
        <v>150000</v>
      </c>
      <c r="F405" s="147" t="s">
        <v>380</v>
      </c>
      <c r="G405" s="149"/>
      <c r="H405" s="18">
        <v>140999.23</v>
      </c>
      <c r="I405" s="27">
        <f t="shared" si="6"/>
        <v>93.99948666666667</v>
      </c>
    </row>
    <row r="406" spans="1:9" ht="16.5" customHeight="1">
      <c r="A406" s="60"/>
      <c r="B406" s="64"/>
      <c r="C406" s="64"/>
      <c r="D406" s="24" t="s">
        <v>487</v>
      </c>
      <c r="E406" s="66"/>
      <c r="F406" s="32"/>
      <c r="G406" s="33"/>
      <c r="H406" s="18">
        <v>15498</v>
      </c>
      <c r="I406" s="27"/>
    </row>
    <row r="407" spans="1:9" ht="16.5" customHeight="1">
      <c r="A407" s="60"/>
      <c r="B407" s="64"/>
      <c r="C407" s="64"/>
      <c r="D407" s="24" t="s">
        <v>488</v>
      </c>
      <c r="E407" s="66"/>
      <c r="F407" s="32"/>
      <c r="G407" s="33"/>
      <c r="H407" s="18">
        <v>39753.6</v>
      </c>
      <c r="I407" s="27"/>
    </row>
    <row r="408" spans="1:9" ht="16.5" customHeight="1">
      <c r="A408" s="60"/>
      <c r="B408" s="64"/>
      <c r="C408" s="64"/>
      <c r="D408" s="24" t="s">
        <v>489</v>
      </c>
      <c r="E408" s="66"/>
      <c r="F408" s="32"/>
      <c r="G408" s="33"/>
      <c r="H408" s="18">
        <v>36688.49</v>
      </c>
      <c r="I408" s="27"/>
    </row>
    <row r="409" spans="1:9" ht="16.5" customHeight="1">
      <c r="A409" s="60"/>
      <c r="B409" s="64"/>
      <c r="C409" s="64"/>
      <c r="D409" s="24" t="s">
        <v>490</v>
      </c>
      <c r="E409" s="66"/>
      <c r="F409" s="32"/>
      <c r="G409" s="33"/>
      <c r="H409" s="18">
        <v>20031.41</v>
      </c>
      <c r="I409" s="27"/>
    </row>
    <row r="410" spans="1:9" ht="16.5" customHeight="1">
      <c r="A410" s="60"/>
      <c r="B410" s="64"/>
      <c r="C410" s="64"/>
      <c r="D410" s="24" t="s">
        <v>1770</v>
      </c>
      <c r="E410" s="66"/>
      <c r="F410" s="32"/>
      <c r="G410" s="33"/>
      <c r="H410" s="18">
        <v>9225</v>
      </c>
      <c r="I410" s="27"/>
    </row>
    <row r="411" spans="1:9" ht="16.5" customHeight="1">
      <c r="A411" s="60"/>
      <c r="B411" s="64"/>
      <c r="C411" s="64"/>
      <c r="D411" s="24" t="s">
        <v>491</v>
      </c>
      <c r="E411" s="66"/>
      <c r="F411" s="32"/>
      <c r="G411" s="33"/>
      <c r="H411" s="18">
        <v>3185.29</v>
      </c>
      <c r="I411" s="27"/>
    </row>
    <row r="412" spans="1:9" ht="16.5" customHeight="1">
      <c r="A412" s="60"/>
      <c r="B412" s="64"/>
      <c r="C412" s="64"/>
      <c r="D412" s="24" t="s">
        <v>492</v>
      </c>
      <c r="E412" s="66"/>
      <c r="F412" s="32"/>
      <c r="G412" s="33"/>
      <c r="H412" s="18">
        <v>2952</v>
      </c>
      <c r="I412" s="27"/>
    </row>
    <row r="413" spans="1:9" ht="48" customHeight="1">
      <c r="A413" s="60"/>
      <c r="B413" s="64"/>
      <c r="C413" s="64"/>
      <c r="D413" s="24" t="s">
        <v>493</v>
      </c>
      <c r="E413" s="66"/>
      <c r="F413" s="32"/>
      <c r="G413" s="33"/>
      <c r="H413" s="18">
        <v>13665.44</v>
      </c>
      <c r="I413" s="27"/>
    </row>
    <row r="414" spans="1:9" ht="16.5" customHeight="1">
      <c r="A414" s="60"/>
      <c r="B414" s="64"/>
      <c r="C414" s="65" t="s">
        <v>605</v>
      </c>
      <c r="D414" s="24" t="s">
        <v>606</v>
      </c>
      <c r="E414" s="66">
        <v>6300</v>
      </c>
      <c r="F414" s="147" t="s">
        <v>607</v>
      </c>
      <c r="G414" s="149"/>
      <c r="H414" s="18">
        <v>2921.94</v>
      </c>
      <c r="I414" s="27">
        <f t="shared" si="6"/>
        <v>46.38</v>
      </c>
    </row>
    <row r="415" spans="1:9" ht="16.5" customHeight="1">
      <c r="A415" s="60"/>
      <c r="B415" s="64"/>
      <c r="C415" s="64"/>
      <c r="D415" s="24" t="s">
        <v>552</v>
      </c>
      <c r="E415" s="66">
        <v>6300</v>
      </c>
      <c r="F415" s="147" t="s">
        <v>607</v>
      </c>
      <c r="G415" s="149"/>
      <c r="H415" s="18">
        <v>2921.94</v>
      </c>
      <c r="I415" s="27">
        <f t="shared" si="6"/>
        <v>46.38</v>
      </c>
    </row>
    <row r="416" spans="1:9" ht="31.5" customHeight="1">
      <c r="A416" s="60"/>
      <c r="B416" s="64"/>
      <c r="C416" s="65" t="s">
        <v>555</v>
      </c>
      <c r="D416" s="24" t="s">
        <v>556</v>
      </c>
      <c r="E416" s="66">
        <v>15150</v>
      </c>
      <c r="F416" s="147" t="s">
        <v>608</v>
      </c>
      <c r="G416" s="149"/>
      <c r="H416" s="18">
        <v>6888.77</v>
      </c>
      <c r="I416" s="27">
        <f t="shared" si="6"/>
        <v>45.47042904290429</v>
      </c>
    </row>
    <row r="417" spans="1:9" ht="16.5" customHeight="1">
      <c r="A417" s="60"/>
      <c r="B417" s="64"/>
      <c r="C417" s="64"/>
      <c r="D417" s="24" t="s">
        <v>552</v>
      </c>
      <c r="E417" s="66">
        <v>15150</v>
      </c>
      <c r="F417" s="147" t="s">
        <v>608</v>
      </c>
      <c r="G417" s="149"/>
      <c r="H417" s="18">
        <v>6888.77</v>
      </c>
      <c r="I417" s="27">
        <f t="shared" si="6"/>
        <v>45.47042904290429</v>
      </c>
    </row>
    <row r="418" spans="1:9" ht="36" customHeight="1">
      <c r="A418" s="67"/>
      <c r="B418" s="50"/>
      <c r="C418" s="10" t="s">
        <v>558</v>
      </c>
      <c r="D418" s="11" t="s">
        <v>559</v>
      </c>
      <c r="E418" s="51">
        <v>30000</v>
      </c>
      <c r="F418" s="145" t="s">
        <v>115</v>
      </c>
      <c r="G418" s="133"/>
      <c r="H418" s="18">
        <v>17410.94</v>
      </c>
      <c r="I418" s="27">
        <f t="shared" si="6"/>
        <v>58.03646666666666</v>
      </c>
    </row>
    <row r="419" spans="1:9" ht="16.5" customHeight="1">
      <c r="A419" s="73"/>
      <c r="B419" s="74"/>
      <c r="C419" s="74"/>
      <c r="D419" s="25" t="s">
        <v>552</v>
      </c>
      <c r="E419" s="75">
        <v>30000</v>
      </c>
      <c r="F419" s="136" t="s">
        <v>115</v>
      </c>
      <c r="G419" s="156"/>
      <c r="H419" s="18">
        <v>14741.94</v>
      </c>
      <c r="I419" s="27">
        <f t="shared" si="6"/>
        <v>49.1398</v>
      </c>
    </row>
    <row r="420" spans="1:9" ht="16.5" customHeight="1">
      <c r="A420" s="60"/>
      <c r="B420" s="64"/>
      <c r="C420" s="65" t="s">
        <v>609</v>
      </c>
      <c r="D420" s="24" t="s">
        <v>610</v>
      </c>
      <c r="E420" s="66">
        <v>200</v>
      </c>
      <c r="F420" s="147" t="s">
        <v>232</v>
      </c>
      <c r="G420" s="149"/>
      <c r="H420" s="18">
        <v>0</v>
      </c>
      <c r="I420" s="27">
        <f t="shared" si="6"/>
        <v>0</v>
      </c>
    </row>
    <row r="421" spans="1:9" ht="16.5" customHeight="1">
      <c r="A421" s="60"/>
      <c r="B421" s="64"/>
      <c r="C421" s="64"/>
      <c r="D421" s="24" t="s">
        <v>552</v>
      </c>
      <c r="E421" s="66">
        <v>200</v>
      </c>
      <c r="F421" s="147" t="s">
        <v>232</v>
      </c>
      <c r="G421" s="149"/>
      <c r="H421" s="18">
        <v>0</v>
      </c>
      <c r="I421" s="27">
        <f t="shared" si="6"/>
        <v>0</v>
      </c>
    </row>
    <row r="422" spans="1:9" ht="28.5" customHeight="1">
      <c r="A422" s="60"/>
      <c r="B422" s="64"/>
      <c r="C422" s="65" t="s">
        <v>385</v>
      </c>
      <c r="D422" s="24" t="s">
        <v>386</v>
      </c>
      <c r="E422" s="66">
        <v>1130</v>
      </c>
      <c r="F422" s="147" t="s">
        <v>187</v>
      </c>
      <c r="G422" s="149"/>
      <c r="H422" s="18">
        <v>0</v>
      </c>
      <c r="I422" s="27">
        <f t="shared" si="6"/>
        <v>0</v>
      </c>
    </row>
    <row r="423" spans="1:9" ht="16.5" customHeight="1">
      <c r="A423" s="60"/>
      <c r="B423" s="64"/>
      <c r="C423" s="64"/>
      <c r="D423" s="24" t="s">
        <v>552</v>
      </c>
      <c r="E423" s="66">
        <v>1130</v>
      </c>
      <c r="F423" s="147" t="s">
        <v>187</v>
      </c>
      <c r="G423" s="149"/>
      <c r="H423" s="18">
        <v>0</v>
      </c>
      <c r="I423" s="27">
        <f t="shared" si="6"/>
        <v>0</v>
      </c>
    </row>
    <row r="424" spans="1:9" ht="16.5" customHeight="1">
      <c r="A424" s="78"/>
      <c r="B424" s="15"/>
      <c r="C424" s="10" t="s">
        <v>283</v>
      </c>
      <c r="D424" s="11" t="s">
        <v>284</v>
      </c>
      <c r="E424" s="51">
        <v>22420</v>
      </c>
      <c r="F424" s="145" t="s">
        <v>611</v>
      </c>
      <c r="G424" s="133"/>
      <c r="H424" s="18">
        <v>10148.1</v>
      </c>
      <c r="I424" s="27">
        <f t="shared" si="6"/>
        <v>45.26360392506691</v>
      </c>
    </row>
    <row r="425" spans="1:9" ht="16.5" customHeight="1">
      <c r="A425" s="71"/>
      <c r="B425" s="3"/>
      <c r="C425" s="74"/>
      <c r="D425" s="25" t="s">
        <v>552</v>
      </c>
      <c r="E425" s="75">
        <v>22420</v>
      </c>
      <c r="F425" s="136" t="s">
        <v>611</v>
      </c>
      <c r="G425" s="156"/>
      <c r="H425" s="18">
        <v>10148.1</v>
      </c>
      <c r="I425" s="27">
        <f t="shared" si="6"/>
        <v>45.26360392506691</v>
      </c>
    </row>
    <row r="426" spans="1:9" ht="16.5" customHeight="1">
      <c r="A426" s="60"/>
      <c r="B426" s="64"/>
      <c r="C426" s="65" t="s">
        <v>333</v>
      </c>
      <c r="D426" s="24" t="s">
        <v>334</v>
      </c>
      <c r="E426" s="66">
        <v>1220</v>
      </c>
      <c r="F426" s="147" t="s">
        <v>612</v>
      </c>
      <c r="G426" s="149"/>
      <c r="H426" s="18">
        <v>706.8</v>
      </c>
      <c r="I426" s="27">
        <f t="shared" si="6"/>
        <v>57.9344262295082</v>
      </c>
    </row>
    <row r="427" spans="1:9" ht="16.5" customHeight="1">
      <c r="A427" s="60"/>
      <c r="B427" s="64"/>
      <c r="C427" s="64"/>
      <c r="D427" s="24" t="s">
        <v>552</v>
      </c>
      <c r="E427" s="66">
        <v>1220</v>
      </c>
      <c r="F427" s="147" t="s">
        <v>612</v>
      </c>
      <c r="G427" s="149"/>
      <c r="H427" s="18">
        <v>706.8</v>
      </c>
      <c r="I427" s="27">
        <f t="shared" si="6"/>
        <v>57.9344262295082</v>
      </c>
    </row>
    <row r="428" spans="1:9" ht="16.5" customHeight="1">
      <c r="A428" s="60"/>
      <c r="B428" s="64"/>
      <c r="C428" s="65" t="s">
        <v>213</v>
      </c>
      <c r="D428" s="24" t="s">
        <v>214</v>
      </c>
      <c r="E428" s="66">
        <v>9210</v>
      </c>
      <c r="F428" s="147" t="s">
        <v>613</v>
      </c>
      <c r="G428" s="149"/>
      <c r="H428" s="18">
        <v>7745.65</v>
      </c>
      <c r="I428" s="27">
        <f t="shared" si="6"/>
        <v>84.10043431053204</v>
      </c>
    </row>
    <row r="429" spans="1:9" ht="16.5" customHeight="1">
      <c r="A429" s="60"/>
      <c r="B429" s="64"/>
      <c r="C429" s="64"/>
      <c r="D429" s="24" t="s">
        <v>552</v>
      </c>
      <c r="E429" s="66">
        <v>9210</v>
      </c>
      <c r="F429" s="147" t="s">
        <v>613</v>
      </c>
      <c r="G429" s="149"/>
      <c r="H429" s="18">
        <v>7745.65</v>
      </c>
      <c r="I429" s="27">
        <f t="shared" si="6"/>
        <v>84.10043431053204</v>
      </c>
    </row>
    <row r="430" spans="1:9" ht="16.5" customHeight="1">
      <c r="A430" s="60"/>
      <c r="B430" s="64"/>
      <c r="C430" s="65" t="s">
        <v>235</v>
      </c>
      <c r="D430" s="24" t="s">
        <v>236</v>
      </c>
      <c r="E430" s="66">
        <v>85570</v>
      </c>
      <c r="F430" s="147" t="s">
        <v>614</v>
      </c>
      <c r="G430" s="149"/>
      <c r="H430" s="18">
        <v>64177.5</v>
      </c>
      <c r="I430" s="27">
        <f t="shared" si="6"/>
        <v>75</v>
      </c>
    </row>
    <row r="431" spans="1:9" ht="16.5" customHeight="1">
      <c r="A431" s="60"/>
      <c r="B431" s="64"/>
      <c r="C431" s="64"/>
      <c r="D431" s="24" t="s">
        <v>552</v>
      </c>
      <c r="E431" s="66">
        <v>85570</v>
      </c>
      <c r="F431" s="147" t="s">
        <v>614</v>
      </c>
      <c r="G431" s="149"/>
      <c r="H431" s="18">
        <v>64177.5</v>
      </c>
      <c r="I431" s="27">
        <f t="shared" si="6"/>
        <v>75</v>
      </c>
    </row>
    <row r="432" spans="1:9" ht="16.5" customHeight="1">
      <c r="A432" s="60"/>
      <c r="B432" s="64"/>
      <c r="C432" s="65" t="s">
        <v>365</v>
      </c>
      <c r="D432" s="24" t="s">
        <v>366</v>
      </c>
      <c r="E432" s="66">
        <v>4100</v>
      </c>
      <c r="F432" s="147" t="s">
        <v>615</v>
      </c>
      <c r="G432" s="149"/>
      <c r="H432" s="18">
        <v>0</v>
      </c>
      <c r="I432" s="27">
        <f t="shared" si="6"/>
        <v>0</v>
      </c>
    </row>
    <row r="433" spans="1:9" ht="16.5" customHeight="1">
      <c r="A433" s="60"/>
      <c r="B433" s="64"/>
      <c r="C433" s="64"/>
      <c r="D433" s="24" t="s">
        <v>552</v>
      </c>
      <c r="E433" s="66">
        <v>4100</v>
      </c>
      <c r="F433" s="147" t="s">
        <v>615</v>
      </c>
      <c r="G433" s="149"/>
      <c r="H433" s="18">
        <v>0</v>
      </c>
      <c r="I433" s="27">
        <f t="shared" si="6"/>
        <v>0</v>
      </c>
    </row>
    <row r="434" spans="1:9" ht="33.75" customHeight="1">
      <c r="A434" s="60"/>
      <c r="B434" s="64"/>
      <c r="C434" s="65" t="s">
        <v>616</v>
      </c>
      <c r="D434" s="24" t="s">
        <v>617</v>
      </c>
      <c r="E434" s="66">
        <v>100</v>
      </c>
      <c r="F434" s="147" t="s">
        <v>133</v>
      </c>
      <c r="G434" s="149"/>
      <c r="H434" s="18">
        <v>0</v>
      </c>
      <c r="I434" s="27"/>
    </row>
    <row r="435" spans="1:9" ht="16.5" customHeight="1">
      <c r="A435" s="60"/>
      <c r="B435" s="64"/>
      <c r="C435" s="64"/>
      <c r="D435" s="24" t="s">
        <v>552</v>
      </c>
      <c r="E435" s="66">
        <v>100</v>
      </c>
      <c r="F435" s="147" t="s">
        <v>133</v>
      </c>
      <c r="G435" s="149"/>
      <c r="H435" s="18">
        <v>0</v>
      </c>
      <c r="I435" s="27"/>
    </row>
    <row r="436" spans="1:9" ht="16.5" customHeight="1">
      <c r="A436" s="60"/>
      <c r="B436" s="64"/>
      <c r="C436" s="65" t="s">
        <v>422</v>
      </c>
      <c r="D436" s="24" t="s">
        <v>423</v>
      </c>
      <c r="E436" s="66">
        <v>10000</v>
      </c>
      <c r="F436" s="147" t="s">
        <v>271</v>
      </c>
      <c r="G436" s="149"/>
      <c r="H436" s="18">
        <f>H437</f>
        <v>7522.73</v>
      </c>
      <c r="I436" s="27">
        <f t="shared" si="6"/>
        <v>75.2273</v>
      </c>
    </row>
    <row r="437" spans="1:9" ht="16.5" customHeight="1">
      <c r="A437" s="60"/>
      <c r="B437" s="64"/>
      <c r="C437" s="64"/>
      <c r="D437" s="24" t="s">
        <v>618</v>
      </c>
      <c r="E437" s="66">
        <v>10000</v>
      </c>
      <c r="F437" s="147" t="s">
        <v>271</v>
      </c>
      <c r="G437" s="149"/>
      <c r="H437" s="18">
        <v>7522.73</v>
      </c>
      <c r="I437" s="27">
        <f t="shared" si="6"/>
        <v>75.2273</v>
      </c>
    </row>
    <row r="438" spans="1:9" ht="34.5" customHeight="1">
      <c r="A438" s="60"/>
      <c r="B438" s="64"/>
      <c r="C438" s="65" t="s">
        <v>454</v>
      </c>
      <c r="D438" s="24" t="s">
        <v>455</v>
      </c>
      <c r="E438" s="66">
        <v>2000</v>
      </c>
      <c r="F438" s="147" t="s">
        <v>187</v>
      </c>
      <c r="G438" s="149"/>
      <c r="H438" s="18">
        <v>1897</v>
      </c>
      <c r="I438" s="27">
        <f t="shared" si="6"/>
        <v>94.85</v>
      </c>
    </row>
    <row r="439" spans="1:9" ht="16.5" customHeight="1">
      <c r="A439" s="60"/>
      <c r="B439" s="64"/>
      <c r="C439" s="64"/>
      <c r="D439" s="24" t="s">
        <v>552</v>
      </c>
      <c r="E439" s="66">
        <v>2000</v>
      </c>
      <c r="F439" s="147" t="s">
        <v>187</v>
      </c>
      <c r="G439" s="149"/>
      <c r="H439" s="18">
        <v>1897</v>
      </c>
      <c r="I439" s="27">
        <f t="shared" si="6"/>
        <v>94.85</v>
      </c>
    </row>
    <row r="440" spans="1:9" ht="16.5" customHeight="1">
      <c r="A440" s="60"/>
      <c r="B440" s="64"/>
      <c r="C440" s="65" t="s">
        <v>156</v>
      </c>
      <c r="D440" s="24" t="s">
        <v>157</v>
      </c>
      <c r="E440" s="66">
        <v>400000</v>
      </c>
      <c r="F440" s="147" t="s">
        <v>133</v>
      </c>
      <c r="G440" s="149"/>
      <c r="H440" s="18">
        <v>0</v>
      </c>
      <c r="I440" s="27"/>
    </row>
    <row r="441" spans="1:9" ht="33.75" customHeight="1">
      <c r="A441" s="60"/>
      <c r="B441" s="64"/>
      <c r="C441" s="64"/>
      <c r="D441" s="24" t="s">
        <v>619</v>
      </c>
      <c r="E441" s="66">
        <v>400000</v>
      </c>
      <c r="F441" s="147" t="s">
        <v>133</v>
      </c>
      <c r="G441" s="149"/>
      <c r="H441" s="18">
        <v>0</v>
      </c>
      <c r="I441" s="27"/>
    </row>
    <row r="442" spans="1:9" ht="15" customHeight="1">
      <c r="A442" s="60"/>
      <c r="B442" s="64"/>
      <c r="C442" s="65" t="s">
        <v>426</v>
      </c>
      <c r="D442" s="24" t="s">
        <v>427</v>
      </c>
      <c r="E442" s="66">
        <v>0</v>
      </c>
      <c r="F442" s="147" t="s">
        <v>620</v>
      </c>
      <c r="G442" s="149"/>
      <c r="H442" s="18">
        <v>106700</v>
      </c>
      <c r="I442" s="27">
        <f t="shared" si="6"/>
        <v>100</v>
      </c>
    </row>
    <row r="443" spans="1:9" ht="16.5" customHeight="1">
      <c r="A443" s="60"/>
      <c r="B443" s="64"/>
      <c r="C443" s="64"/>
      <c r="D443" s="24" t="s">
        <v>621</v>
      </c>
      <c r="E443" s="66">
        <v>0</v>
      </c>
      <c r="F443" s="147" t="s">
        <v>620</v>
      </c>
      <c r="G443" s="149"/>
      <c r="H443" s="18">
        <v>106700</v>
      </c>
      <c r="I443" s="27">
        <f t="shared" si="6"/>
        <v>100</v>
      </c>
    </row>
    <row r="444" spans="1:9" ht="16.5" customHeight="1">
      <c r="A444" s="60"/>
      <c r="B444" s="61" t="s">
        <v>622</v>
      </c>
      <c r="C444" s="61"/>
      <c r="D444" s="62" t="s">
        <v>623</v>
      </c>
      <c r="E444" s="63">
        <f>E457+E459+E461+E463+E466+E468+E470+E478+E481+E484+E486+E488+E490+E492+E495+E498+E500+E503</f>
        <v>115031</v>
      </c>
      <c r="F444" s="150" t="s">
        <v>624</v>
      </c>
      <c r="G444" s="151"/>
      <c r="H444" s="21">
        <f>H445+H447+H449+H451+H453+H455+H457+H459+H461+H463+H466+H468+H470+H478+H481+H484+H486+H488+H490+H492+H495+H498+H500+H503</f>
        <v>93905.23999999999</v>
      </c>
      <c r="I444" s="28">
        <f t="shared" si="6"/>
        <v>44.14894147183134</v>
      </c>
    </row>
    <row r="445" spans="1:9" ht="16.5" customHeight="1">
      <c r="A445" s="67"/>
      <c r="B445" s="122"/>
      <c r="C445" s="101">
        <v>4017</v>
      </c>
      <c r="D445" s="11" t="s">
        <v>263</v>
      </c>
      <c r="E445" s="102">
        <v>0</v>
      </c>
      <c r="F445" s="130">
        <v>8925</v>
      </c>
      <c r="G445" s="146"/>
      <c r="H445" s="18">
        <v>3330.67</v>
      </c>
      <c r="I445" s="27">
        <f t="shared" si="6"/>
        <v>37.31843137254902</v>
      </c>
    </row>
    <row r="446" spans="1:9" ht="16.5" customHeight="1">
      <c r="A446" s="73"/>
      <c r="B446" s="103"/>
      <c r="C446" s="104"/>
      <c r="D446" s="25" t="s">
        <v>628</v>
      </c>
      <c r="E446" s="105">
        <v>0</v>
      </c>
      <c r="F446" s="131">
        <v>8925</v>
      </c>
      <c r="G446" s="128"/>
      <c r="H446" s="18">
        <v>3330.67</v>
      </c>
      <c r="I446" s="27">
        <f t="shared" si="6"/>
        <v>37.31843137254902</v>
      </c>
    </row>
    <row r="447" spans="1:9" ht="16.5" customHeight="1">
      <c r="A447" s="60"/>
      <c r="B447" s="8"/>
      <c r="C447" s="100">
        <v>4019</v>
      </c>
      <c r="D447" s="24" t="s">
        <v>263</v>
      </c>
      <c r="E447" s="85">
        <v>0</v>
      </c>
      <c r="F447" s="129">
        <v>1575</v>
      </c>
      <c r="G447" s="148"/>
      <c r="H447" s="18">
        <v>587.77</v>
      </c>
      <c r="I447" s="27">
        <f t="shared" si="6"/>
        <v>37.318730158730155</v>
      </c>
    </row>
    <row r="448" spans="1:9" ht="16.5" customHeight="1">
      <c r="A448" s="60"/>
      <c r="B448" s="8"/>
      <c r="C448" s="100"/>
      <c r="D448" s="24" t="s">
        <v>628</v>
      </c>
      <c r="E448" s="85">
        <v>0</v>
      </c>
      <c r="F448" s="129">
        <v>1575</v>
      </c>
      <c r="G448" s="148"/>
      <c r="H448" s="18">
        <v>587.77</v>
      </c>
      <c r="I448" s="27">
        <f t="shared" si="6"/>
        <v>37.318730158730155</v>
      </c>
    </row>
    <row r="449" spans="1:9" ht="16.5" customHeight="1">
      <c r="A449" s="60"/>
      <c r="B449" s="8"/>
      <c r="C449" s="100">
        <v>4117</v>
      </c>
      <c r="D449" s="24" t="s">
        <v>200</v>
      </c>
      <c r="E449" s="85">
        <v>0</v>
      </c>
      <c r="F449" s="129">
        <v>1530</v>
      </c>
      <c r="G449" s="148"/>
      <c r="H449" s="18">
        <v>175.34</v>
      </c>
      <c r="I449" s="27">
        <f t="shared" si="6"/>
        <v>11.460130718954249</v>
      </c>
    </row>
    <row r="450" spans="1:9" ht="16.5" customHeight="1">
      <c r="A450" s="60"/>
      <c r="B450" s="8"/>
      <c r="C450" s="100"/>
      <c r="D450" s="24" t="s">
        <v>628</v>
      </c>
      <c r="E450" s="85">
        <v>0</v>
      </c>
      <c r="F450" s="129">
        <v>1530</v>
      </c>
      <c r="G450" s="148"/>
      <c r="H450" s="18">
        <v>175.34</v>
      </c>
      <c r="I450" s="27">
        <f t="shared" si="6"/>
        <v>11.460130718954249</v>
      </c>
    </row>
    <row r="451" spans="1:9" ht="16.5" customHeight="1">
      <c r="A451" s="60"/>
      <c r="B451" s="8"/>
      <c r="C451" s="100">
        <v>4119</v>
      </c>
      <c r="D451" s="24" t="s">
        <v>200</v>
      </c>
      <c r="E451" s="85">
        <v>0</v>
      </c>
      <c r="F451" s="132">
        <v>270</v>
      </c>
      <c r="G451" s="148"/>
      <c r="H451" s="18">
        <v>30.94</v>
      </c>
      <c r="I451" s="27">
        <f t="shared" si="6"/>
        <v>11.459259259259259</v>
      </c>
    </row>
    <row r="452" spans="1:9" ht="16.5" customHeight="1">
      <c r="A452" s="60"/>
      <c r="B452" s="8"/>
      <c r="C452" s="100"/>
      <c r="D452" s="24" t="s">
        <v>628</v>
      </c>
      <c r="E452" s="85">
        <v>0</v>
      </c>
      <c r="F452" s="129">
        <v>270</v>
      </c>
      <c r="G452" s="148"/>
      <c r="H452" s="18">
        <v>30.94</v>
      </c>
      <c r="I452" s="27">
        <f t="shared" si="6"/>
        <v>11.459259259259259</v>
      </c>
    </row>
    <row r="453" spans="1:9" ht="16.5" customHeight="1">
      <c r="A453" s="60"/>
      <c r="B453" s="8"/>
      <c r="C453" s="100">
        <v>4127</v>
      </c>
      <c r="D453" s="24" t="s">
        <v>203</v>
      </c>
      <c r="E453" s="85">
        <v>0</v>
      </c>
      <c r="F453" s="129">
        <v>221</v>
      </c>
      <c r="G453" s="148"/>
      <c r="H453" s="18">
        <v>24.99</v>
      </c>
      <c r="I453" s="27">
        <f t="shared" si="6"/>
        <v>11.307692307692307</v>
      </c>
    </row>
    <row r="454" spans="1:9" ht="16.5" customHeight="1">
      <c r="A454" s="78"/>
      <c r="B454" s="8"/>
      <c r="C454" s="101"/>
      <c r="D454" s="11" t="s">
        <v>628</v>
      </c>
      <c r="E454" s="102">
        <v>0</v>
      </c>
      <c r="F454" s="130">
        <v>221</v>
      </c>
      <c r="G454" s="146"/>
      <c r="H454" s="18">
        <v>24.99</v>
      </c>
      <c r="I454" s="27">
        <f aca="true" t="shared" si="7" ref="I454:I517">H454/F454%</f>
        <v>11.307692307692307</v>
      </c>
    </row>
    <row r="455" spans="1:9" ht="16.5" customHeight="1">
      <c r="A455" s="71"/>
      <c r="B455" s="8"/>
      <c r="C455" s="104">
        <v>4129</v>
      </c>
      <c r="D455" s="25" t="s">
        <v>203</v>
      </c>
      <c r="E455" s="105">
        <v>0</v>
      </c>
      <c r="F455" s="131">
        <v>39</v>
      </c>
      <c r="G455" s="128"/>
      <c r="H455" s="18">
        <v>4.41</v>
      </c>
      <c r="I455" s="27">
        <f t="shared" si="7"/>
        <v>11.307692307692308</v>
      </c>
    </row>
    <row r="456" spans="1:9" ht="16.5" customHeight="1">
      <c r="A456" s="60"/>
      <c r="B456" s="8"/>
      <c r="C456" s="100"/>
      <c r="D456" s="24" t="s">
        <v>628</v>
      </c>
      <c r="E456" s="85">
        <v>0</v>
      </c>
      <c r="F456" s="129">
        <v>39</v>
      </c>
      <c r="G456" s="148"/>
      <c r="H456" s="18">
        <v>4.41</v>
      </c>
      <c r="I456" s="27">
        <f t="shared" si="7"/>
        <v>11.307692307692308</v>
      </c>
    </row>
    <row r="457" spans="1:9" ht="18.75" customHeight="1">
      <c r="A457" s="60"/>
      <c r="B457" s="3"/>
      <c r="C457" s="65" t="s">
        <v>262</v>
      </c>
      <c r="D457" s="24" t="s">
        <v>263</v>
      </c>
      <c r="E457" s="66">
        <v>0</v>
      </c>
      <c r="F457" s="147" t="s">
        <v>187</v>
      </c>
      <c r="G457" s="149"/>
      <c r="H457" s="18">
        <v>1848</v>
      </c>
      <c r="I457" s="27">
        <f t="shared" si="7"/>
        <v>92.4</v>
      </c>
    </row>
    <row r="458" spans="1:9" ht="18" customHeight="1">
      <c r="A458" s="60"/>
      <c r="B458" s="64"/>
      <c r="C458" s="64"/>
      <c r="D458" s="24" t="s">
        <v>625</v>
      </c>
      <c r="E458" s="66">
        <v>0</v>
      </c>
      <c r="F458" s="147" t="s">
        <v>187</v>
      </c>
      <c r="G458" s="149"/>
      <c r="H458" s="18">
        <v>1848</v>
      </c>
      <c r="I458" s="27">
        <f t="shared" si="7"/>
        <v>92.4</v>
      </c>
    </row>
    <row r="459" spans="1:9" ht="15" customHeight="1">
      <c r="A459" s="60"/>
      <c r="B459" s="64"/>
      <c r="C459" s="65" t="s">
        <v>626</v>
      </c>
      <c r="D459" s="24" t="s">
        <v>263</v>
      </c>
      <c r="E459" s="66">
        <v>1718</v>
      </c>
      <c r="F459" s="147" t="s">
        <v>627</v>
      </c>
      <c r="G459" s="149"/>
      <c r="H459" s="18">
        <v>7797.05</v>
      </c>
      <c r="I459" s="27">
        <f t="shared" si="7"/>
        <v>82.5521439915299</v>
      </c>
    </row>
    <row r="460" spans="1:9" ht="16.5" customHeight="1">
      <c r="A460" s="60"/>
      <c r="B460" s="64"/>
      <c r="C460" s="64"/>
      <c r="D460" s="24" t="s">
        <v>628</v>
      </c>
      <c r="E460" s="66">
        <v>1718</v>
      </c>
      <c r="F460" s="147" t="s">
        <v>627</v>
      </c>
      <c r="G460" s="149"/>
      <c r="H460" s="18">
        <v>7797.05</v>
      </c>
      <c r="I460" s="27">
        <f t="shared" si="7"/>
        <v>82.5521439915299</v>
      </c>
    </row>
    <row r="461" spans="1:9" ht="16.5" customHeight="1">
      <c r="A461" s="60"/>
      <c r="B461" s="64"/>
      <c r="C461" s="65" t="s">
        <v>629</v>
      </c>
      <c r="D461" s="24" t="s">
        <v>263</v>
      </c>
      <c r="E461" s="66">
        <v>303</v>
      </c>
      <c r="F461" s="147" t="s">
        <v>630</v>
      </c>
      <c r="G461" s="149"/>
      <c r="H461" s="18">
        <v>1375.95</v>
      </c>
      <c r="I461" s="27">
        <f t="shared" si="7"/>
        <v>99.99636627906978</v>
      </c>
    </row>
    <row r="462" spans="1:9" ht="16.5" customHeight="1">
      <c r="A462" s="60"/>
      <c r="B462" s="64"/>
      <c r="C462" s="64"/>
      <c r="D462" s="24" t="s">
        <v>628</v>
      </c>
      <c r="E462" s="66">
        <v>303</v>
      </c>
      <c r="F462" s="147" t="s">
        <v>630</v>
      </c>
      <c r="G462" s="149"/>
      <c r="H462" s="18">
        <v>1375.95</v>
      </c>
      <c r="I462" s="27">
        <f t="shared" si="7"/>
        <v>99.99636627906978</v>
      </c>
    </row>
    <row r="463" spans="1:9" ht="16.5" customHeight="1">
      <c r="A463" s="60"/>
      <c r="B463" s="64"/>
      <c r="C463" s="65" t="s">
        <v>205</v>
      </c>
      <c r="D463" s="24" t="s">
        <v>128</v>
      </c>
      <c r="E463" s="66">
        <v>4000</v>
      </c>
      <c r="F463" s="147" t="s">
        <v>631</v>
      </c>
      <c r="G463" s="149"/>
      <c r="H463" s="18">
        <f>H464+H465</f>
        <v>5829.05</v>
      </c>
      <c r="I463" s="27">
        <f t="shared" si="7"/>
        <v>39.215890742734125</v>
      </c>
    </row>
    <row r="464" spans="1:9" ht="16.5" customHeight="1">
      <c r="A464" s="60"/>
      <c r="B464" s="64"/>
      <c r="C464" s="64"/>
      <c r="D464" s="24" t="s">
        <v>632</v>
      </c>
      <c r="E464" s="66">
        <v>0</v>
      </c>
      <c r="F464" s="147" t="s">
        <v>633</v>
      </c>
      <c r="G464" s="149"/>
      <c r="H464" s="18">
        <v>0</v>
      </c>
      <c r="I464" s="27">
        <f t="shared" si="7"/>
        <v>0</v>
      </c>
    </row>
    <row r="465" spans="1:9" ht="16.5" customHeight="1">
      <c r="A465" s="60"/>
      <c r="B465" s="64"/>
      <c r="C465" s="64"/>
      <c r="D465" s="24" t="s">
        <v>634</v>
      </c>
      <c r="E465" s="66">
        <v>4000</v>
      </c>
      <c r="F465" s="147" t="s">
        <v>446</v>
      </c>
      <c r="G465" s="149"/>
      <c r="H465" s="18">
        <v>5829.05</v>
      </c>
      <c r="I465" s="27">
        <f t="shared" si="7"/>
        <v>97.15083333333334</v>
      </c>
    </row>
    <row r="466" spans="1:9" ht="16.5" customHeight="1">
      <c r="A466" s="60"/>
      <c r="B466" s="64"/>
      <c r="C466" s="65" t="s">
        <v>127</v>
      </c>
      <c r="D466" s="24" t="s">
        <v>128</v>
      </c>
      <c r="E466" s="66">
        <v>16705</v>
      </c>
      <c r="F466" s="147">
        <v>17812</v>
      </c>
      <c r="G466" s="149"/>
      <c r="H466" s="18">
        <v>17811.27</v>
      </c>
      <c r="I466" s="27">
        <f t="shared" si="7"/>
        <v>99.99590163934427</v>
      </c>
    </row>
    <row r="467" spans="1:9" ht="16.5" customHeight="1">
      <c r="A467" s="60"/>
      <c r="B467" s="64"/>
      <c r="C467" s="64"/>
      <c r="D467" s="24" t="s">
        <v>628</v>
      </c>
      <c r="E467" s="66">
        <v>16705</v>
      </c>
      <c r="F467" s="147">
        <v>17812</v>
      </c>
      <c r="G467" s="149"/>
      <c r="H467" s="18">
        <v>17811.27</v>
      </c>
      <c r="I467" s="27">
        <f t="shared" si="7"/>
        <v>99.99590163934427</v>
      </c>
    </row>
    <row r="468" spans="1:9" ht="16.5" customHeight="1">
      <c r="A468" s="60"/>
      <c r="B468" s="64"/>
      <c r="C468" s="65" t="s">
        <v>138</v>
      </c>
      <c r="D468" s="24" t="s">
        <v>128</v>
      </c>
      <c r="E468" s="66">
        <v>2948</v>
      </c>
      <c r="F468" s="147">
        <v>3491</v>
      </c>
      <c r="G468" s="149"/>
      <c r="H468" s="18">
        <v>3143.18</v>
      </c>
      <c r="I468" s="27">
        <f t="shared" si="7"/>
        <v>90.03666571183042</v>
      </c>
    </row>
    <row r="469" spans="1:9" ht="16.5" customHeight="1">
      <c r="A469" s="60"/>
      <c r="B469" s="64"/>
      <c r="C469" s="64"/>
      <c r="D469" s="24" t="s">
        <v>628</v>
      </c>
      <c r="E469" s="66">
        <v>2948</v>
      </c>
      <c r="F469" s="147">
        <v>3491</v>
      </c>
      <c r="G469" s="149"/>
      <c r="H469" s="18">
        <v>3143.18</v>
      </c>
      <c r="I469" s="27">
        <f t="shared" si="7"/>
        <v>90.03666571183042</v>
      </c>
    </row>
    <row r="470" spans="1:9" ht="16.5" customHeight="1">
      <c r="A470" s="60"/>
      <c r="B470" s="64"/>
      <c r="C470" s="65" t="s">
        <v>112</v>
      </c>
      <c r="D470" s="24" t="s">
        <v>113</v>
      </c>
      <c r="E470" s="66">
        <v>55000</v>
      </c>
      <c r="F470" s="147" t="s">
        <v>637</v>
      </c>
      <c r="G470" s="149"/>
      <c r="H470" s="18">
        <f>SUM(H471:H477)</f>
        <v>30405.5</v>
      </c>
      <c r="I470" s="27">
        <f t="shared" si="7"/>
        <v>63.30258994003997</v>
      </c>
    </row>
    <row r="471" spans="1:9" ht="16.5" customHeight="1">
      <c r="A471" s="60"/>
      <c r="B471" s="64"/>
      <c r="C471" s="64"/>
      <c r="D471" s="24" t="s">
        <v>638</v>
      </c>
      <c r="E471" s="66">
        <v>5000</v>
      </c>
      <c r="F471" s="147" t="s">
        <v>185</v>
      </c>
      <c r="G471" s="149"/>
      <c r="H471" s="18">
        <v>3332.37</v>
      </c>
      <c r="I471" s="27">
        <f t="shared" si="7"/>
        <v>66.6474</v>
      </c>
    </row>
    <row r="472" spans="1:9" ht="16.5" customHeight="1">
      <c r="A472" s="60"/>
      <c r="B472" s="64"/>
      <c r="C472" s="64"/>
      <c r="D472" s="24" t="s">
        <v>634</v>
      </c>
      <c r="E472" s="66">
        <v>5000</v>
      </c>
      <c r="F472" s="147" t="s">
        <v>446</v>
      </c>
      <c r="G472" s="149"/>
      <c r="H472" s="18">
        <v>6589.12</v>
      </c>
      <c r="I472" s="27">
        <f t="shared" si="7"/>
        <v>109.81866666666666</v>
      </c>
    </row>
    <row r="473" spans="1:9" ht="16.5" customHeight="1">
      <c r="A473" s="60"/>
      <c r="B473" s="64"/>
      <c r="C473" s="64"/>
      <c r="D473" s="24" t="s">
        <v>639</v>
      </c>
      <c r="E473" s="66">
        <v>0</v>
      </c>
      <c r="F473" s="147" t="s">
        <v>640</v>
      </c>
      <c r="G473" s="149"/>
      <c r="H473" s="18">
        <v>4920</v>
      </c>
      <c r="I473" s="27">
        <f t="shared" si="7"/>
        <v>100</v>
      </c>
    </row>
    <row r="474" spans="1:9" ht="16.5" customHeight="1">
      <c r="A474" s="60"/>
      <c r="B474" s="64"/>
      <c r="C474" s="64"/>
      <c r="D474" s="24" t="s">
        <v>641</v>
      </c>
      <c r="E474" s="66">
        <v>0</v>
      </c>
      <c r="F474" s="147" t="s">
        <v>393</v>
      </c>
      <c r="G474" s="149"/>
      <c r="H474" s="18">
        <v>2460</v>
      </c>
      <c r="I474" s="27">
        <f t="shared" si="7"/>
        <v>98.4</v>
      </c>
    </row>
    <row r="475" spans="1:9" ht="16.5" customHeight="1">
      <c r="A475" s="60"/>
      <c r="B475" s="64"/>
      <c r="C475" s="64"/>
      <c r="D475" s="24" t="s">
        <v>642</v>
      </c>
      <c r="E475" s="66">
        <v>10000</v>
      </c>
      <c r="F475" s="147" t="s">
        <v>643</v>
      </c>
      <c r="G475" s="149"/>
      <c r="H475" s="18">
        <v>1595.9</v>
      </c>
      <c r="I475" s="27">
        <f t="shared" si="7"/>
        <v>24.796457426973276</v>
      </c>
    </row>
    <row r="476" spans="1:9" ht="16.5" customHeight="1">
      <c r="A476" s="67"/>
      <c r="B476" s="50"/>
      <c r="C476" s="50"/>
      <c r="D476" s="11" t="s">
        <v>644</v>
      </c>
      <c r="E476" s="51">
        <v>30000</v>
      </c>
      <c r="F476" s="145" t="s">
        <v>645</v>
      </c>
      <c r="G476" s="133"/>
      <c r="H476" s="18">
        <v>9919.95</v>
      </c>
      <c r="I476" s="27">
        <f t="shared" si="7"/>
        <v>54.57718970070423</v>
      </c>
    </row>
    <row r="477" spans="1:9" ht="16.5" customHeight="1">
      <c r="A477" s="73"/>
      <c r="B477" s="74"/>
      <c r="C477" s="74"/>
      <c r="D477" s="25" t="s">
        <v>646</v>
      </c>
      <c r="E477" s="75">
        <v>5000</v>
      </c>
      <c r="F477" s="136" t="s">
        <v>185</v>
      </c>
      <c r="G477" s="156"/>
      <c r="H477" s="18">
        <v>1588.16</v>
      </c>
      <c r="I477" s="27">
        <f t="shared" si="7"/>
        <v>31.7632</v>
      </c>
    </row>
    <row r="478" spans="1:9" ht="16.5" customHeight="1">
      <c r="A478" s="60"/>
      <c r="B478" s="64"/>
      <c r="C478" s="65" t="s">
        <v>149</v>
      </c>
      <c r="D478" s="24" t="s">
        <v>113</v>
      </c>
      <c r="E478" s="66">
        <v>26982</v>
      </c>
      <c r="F478" s="147">
        <f>F479+F480</f>
        <v>74532</v>
      </c>
      <c r="G478" s="149"/>
      <c r="H478" s="18">
        <f>H479+H480</f>
        <v>16476.98</v>
      </c>
      <c r="I478" s="27">
        <f t="shared" si="7"/>
        <v>22.1072559437557</v>
      </c>
    </row>
    <row r="479" spans="1:9" ht="17.25" customHeight="1">
      <c r="A479" s="60"/>
      <c r="B479" s="64"/>
      <c r="C479" s="64"/>
      <c r="D479" s="24" t="s">
        <v>628</v>
      </c>
      <c r="E479" s="66">
        <v>26982</v>
      </c>
      <c r="F479" s="147">
        <v>15343</v>
      </c>
      <c r="G479" s="149"/>
      <c r="H479" s="18">
        <v>10030.43</v>
      </c>
      <c r="I479" s="27">
        <f t="shared" si="7"/>
        <v>65.37463338330183</v>
      </c>
    </row>
    <row r="480" spans="1:9" ht="36.75" customHeight="1">
      <c r="A480" s="60"/>
      <c r="B480" s="64"/>
      <c r="C480" s="64"/>
      <c r="D480" s="24" t="s">
        <v>635</v>
      </c>
      <c r="E480" s="66">
        <v>0</v>
      </c>
      <c r="F480" s="147" t="s">
        <v>647</v>
      </c>
      <c r="G480" s="149"/>
      <c r="H480" s="18">
        <v>6446.55</v>
      </c>
      <c r="I480" s="27">
        <f t="shared" si="7"/>
        <v>10.891466319755361</v>
      </c>
    </row>
    <row r="481" spans="1:9" ht="16.5" customHeight="1">
      <c r="A481" s="60"/>
      <c r="B481" s="64"/>
      <c r="C481" s="65" t="s">
        <v>152</v>
      </c>
      <c r="D481" s="24" t="s">
        <v>113</v>
      </c>
      <c r="E481" s="66">
        <v>4762</v>
      </c>
      <c r="F481" s="147">
        <f>F482+F483</f>
        <v>12633</v>
      </c>
      <c r="G481" s="149"/>
      <c r="H481" s="18">
        <f>H482+H483</f>
        <v>2907.7</v>
      </c>
      <c r="I481" s="27">
        <f t="shared" si="7"/>
        <v>23.016702287659303</v>
      </c>
    </row>
    <row r="482" spans="1:9" ht="16.5" customHeight="1">
      <c r="A482" s="60"/>
      <c r="B482" s="64"/>
      <c r="C482" s="64"/>
      <c r="D482" s="24" t="s">
        <v>628</v>
      </c>
      <c r="E482" s="66">
        <v>4762</v>
      </c>
      <c r="F482" s="147">
        <v>2191</v>
      </c>
      <c r="G482" s="149"/>
      <c r="H482" s="18">
        <v>1770.07</v>
      </c>
      <c r="I482" s="27">
        <f t="shared" si="7"/>
        <v>80.78822455499771</v>
      </c>
    </row>
    <row r="483" spans="1:9" ht="30" customHeight="1">
      <c r="A483" s="60"/>
      <c r="B483" s="64"/>
      <c r="C483" s="64"/>
      <c r="D483" s="24" t="s">
        <v>635</v>
      </c>
      <c r="E483" s="66">
        <v>0</v>
      </c>
      <c r="F483" s="147" t="s">
        <v>648</v>
      </c>
      <c r="G483" s="149"/>
      <c r="H483" s="18">
        <v>1137.63</v>
      </c>
      <c r="I483" s="27">
        <f t="shared" si="7"/>
        <v>10.894751963225437</v>
      </c>
    </row>
    <row r="484" spans="1:9" ht="16.5" customHeight="1">
      <c r="A484" s="60"/>
      <c r="B484" s="64"/>
      <c r="C484" s="65" t="s">
        <v>649</v>
      </c>
      <c r="D484" s="24" t="s">
        <v>610</v>
      </c>
      <c r="E484" s="66">
        <v>0</v>
      </c>
      <c r="F484" s="147" t="s">
        <v>650</v>
      </c>
      <c r="G484" s="149"/>
      <c r="H484" s="18">
        <v>0</v>
      </c>
      <c r="I484" s="27">
        <f t="shared" si="7"/>
        <v>0</v>
      </c>
    </row>
    <row r="485" spans="1:9" ht="35.25" customHeight="1">
      <c r="A485" s="60"/>
      <c r="B485" s="64"/>
      <c r="C485" s="64"/>
      <c r="D485" s="24" t="s">
        <v>635</v>
      </c>
      <c r="E485" s="66">
        <v>0</v>
      </c>
      <c r="F485" s="147" t="s">
        <v>650</v>
      </c>
      <c r="G485" s="149"/>
      <c r="H485" s="18">
        <v>0</v>
      </c>
      <c r="I485" s="27">
        <f t="shared" si="7"/>
        <v>0</v>
      </c>
    </row>
    <row r="486" spans="1:9" ht="16.5" customHeight="1">
      <c r="A486" s="78"/>
      <c r="B486" s="15"/>
      <c r="C486" s="10" t="s">
        <v>651</v>
      </c>
      <c r="D486" s="11" t="s">
        <v>610</v>
      </c>
      <c r="E486" s="51">
        <v>0</v>
      </c>
      <c r="F486" s="145" t="s">
        <v>652</v>
      </c>
      <c r="G486" s="133"/>
      <c r="H486" s="18">
        <v>0</v>
      </c>
      <c r="I486" s="27">
        <f t="shared" si="7"/>
        <v>0</v>
      </c>
    </row>
    <row r="487" spans="1:9" ht="32.25" customHeight="1">
      <c r="A487" s="71"/>
      <c r="B487" s="3"/>
      <c r="C487" s="74"/>
      <c r="D487" s="25" t="s">
        <v>635</v>
      </c>
      <c r="E487" s="75">
        <v>0</v>
      </c>
      <c r="F487" s="136" t="s">
        <v>652</v>
      </c>
      <c r="G487" s="156"/>
      <c r="H487" s="18">
        <v>0</v>
      </c>
      <c r="I487" s="27">
        <f t="shared" si="7"/>
        <v>0</v>
      </c>
    </row>
    <row r="488" spans="1:9" ht="16.5" customHeight="1">
      <c r="A488" s="60"/>
      <c r="B488" s="64"/>
      <c r="C488" s="65" t="s">
        <v>283</v>
      </c>
      <c r="D488" s="24" t="s">
        <v>284</v>
      </c>
      <c r="E488" s="66">
        <v>0</v>
      </c>
      <c r="F488" s="147">
        <f>F489</f>
        <v>900</v>
      </c>
      <c r="G488" s="149"/>
      <c r="H488" s="18">
        <v>482.69</v>
      </c>
      <c r="I488" s="27">
        <f t="shared" si="7"/>
        <v>53.632222222222225</v>
      </c>
    </row>
    <row r="489" spans="1:9" ht="16.5" customHeight="1">
      <c r="A489" s="60"/>
      <c r="B489" s="64"/>
      <c r="C489" s="64"/>
      <c r="D489" s="24" t="s">
        <v>625</v>
      </c>
      <c r="E489" s="66">
        <v>0</v>
      </c>
      <c r="F489" s="147">
        <v>900</v>
      </c>
      <c r="G489" s="149"/>
      <c r="H489" s="18">
        <v>482.69</v>
      </c>
      <c r="I489" s="27">
        <f t="shared" si="7"/>
        <v>53.632222222222225</v>
      </c>
    </row>
    <row r="490" spans="1:9" ht="16.5" customHeight="1">
      <c r="A490" s="60"/>
      <c r="B490" s="64"/>
      <c r="C490" s="65" t="s">
        <v>333</v>
      </c>
      <c r="D490" s="24" t="s">
        <v>334</v>
      </c>
      <c r="E490" s="66">
        <v>0</v>
      </c>
      <c r="F490" s="147">
        <f>F491</f>
        <v>614</v>
      </c>
      <c r="G490" s="149"/>
      <c r="H490" s="18">
        <v>610.36</v>
      </c>
      <c r="I490" s="27">
        <f t="shared" si="7"/>
        <v>99.40716612377851</v>
      </c>
    </row>
    <row r="491" spans="1:9" ht="16.5" customHeight="1">
      <c r="A491" s="60"/>
      <c r="B491" s="64"/>
      <c r="C491" s="64"/>
      <c r="D491" s="24" t="s">
        <v>625</v>
      </c>
      <c r="E491" s="66">
        <v>0</v>
      </c>
      <c r="F491" s="147">
        <v>614</v>
      </c>
      <c r="G491" s="149"/>
      <c r="H491" s="18">
        <v>610.36</v>
      </c>
      <c r="I491" s="27">
        <f t="shared" si="7"/>
        <v>99.40716612377851</v>
      </c>
    </row>
    <row r="492" spans="1:9" ht="16.5" customHeight="1">
      <c r="A492" s="60"/>
      <c r="B492" s="64"/>
      <c r="C492" s="65" t="s">
        <v>336</v>
      </c>
      <c r="D492" s="24" t="s">
        <v>334</v>
      </c>
      <c r="E492" s="66">
        <v>504</v>
      </c>
      <c r="F492" s="147" t="s">
        <v>653</v>
      </c>
      <c r="G492" s="149"/>
      <c r="H492" s="18">
        <f>H493+H494</f>
        <v>292.74</v>
      </c>
      <c r="I492" s="27">
        <f t="shared" si="7"/>
        <v>33.15288788221971</v>
      </c>
    </row>
    <row r="493" spans="1:9" ht="16.5" customHeight="1">
      <c r="A493" s="60"/>
      <c r="B493" s="64"/>
      <c r="C493" s="64"/>
      <c r="D493" s="24" t="s">
        <v>628</v>
      </c>
      <c r="E493" s="66">
        <v>504</v>
      </c>
      <c r="F493" s="147" t="s">
        <v>654</v>
      </c>
      <c r="G493" s="149"/>
      <c r="H493" s="18">
        <v>118.8</v>
      </c>
      <c r="I493" s="27">
        <f t="shared" si="7"/>
        <v>23.57142857142857</v>
      </c>
    </row>
    <row r="494" spans="1:9" ht="31.5" customHeight="1">
      <c r="A494" s="60"/>
      <c r="B494" s="64"/>
      <c r="C494" s="64"/>
      <c r="D494" s="24" t="s">
        <v>635</v>
      </c>
      <c r="E494" s="66">
        <v>0</v>
      </c>
      <c r="F494" s="147" t="s">
        <v>655</v>
      </c>
      <c r="G494" s="149"/>
      <c r="H494" s="18">
        <v>173.94</v>
      </c>
      <c r="I494" s="27">
        <f t="shared" si="7"/>
        <v>45.894459102902374</v>
      </c>
    </row>
    <row r="495" spans="1:9" ht="16.5" customHeight="1">
      <c r="A495" s="60"/>
      <c r="B495" s="64"/>
      <c r="C495" s="65" t="s">
        <v>338</v>
      </c>
      <c r="D495" s="24" t="s">
        <v>334</v>
      </c>
      <c r="E495" s="66">
        <v>89</v>
      </c>
      <c r="F495" s="147" t="s">
        <v>656</v>
      </c>
      <c r="G495" s="149"/>
      <c r="H495" s="18">
        <f>H496+H497</f>
        <v>51.650000000000006</v>
      </c>
      <c r="I495" s="27">
        <f t="shared" si="7"/>
        <v>32.898089171974526</v>
      </c>
    </row>
    <row r="496" spans="1:9" ht="16.5" customHeight="1">
      <c r="A496" s="60"/>
      <c r="B496" s="64"/>
      <c r="C496" s="64"/>
      <c r="D496" s="24" t="s">
        <v>628</v>
      </c>
      <c r="E496" s="66">
        <v>89</v>
      </c>
      <c r="F496" s="147" t="s">
        <v>657</v>
      </c>
      <c r="G496" s="149"/>
      <c r="H496" s="18">
        <v>20.96</v>
      </c>
      <c r="I496" s="27">
        <f t="shared" si="7"/>
        <v>23.55056179775281</v>
      </c>
    </row>
    <row r="497" spans="1:9" ht="34.5" customHeight="1">
      <c r="A497" s="60"/>
      <c r="B497" s="64"/>
      <c r="C497" s="64"/>
      <c r="D497" s="24" t="s">
        <v>635</v>
      </c>
      <c r="E497" s="66">
        <v>0</v>
      </c>
      <c r="F497" s="147" t="s">
        <v>658</v>
      </c>
      <c r="G497" s="149"/>
      <c r="H497" s="18">
        <v>30.69</v>
      </c>
      <c r="I497" s="27">
        <f t="shared" si="7"/>
        <v>45.13235294117647</v>
      </c>
    </row>
    <row r="498" spans="1:9" ht="16.5" customHeight="1">
      <c r="A498" s="60"/>
      <c r="B498" s="64"/>
      <c r="C498" s="65" t="s">
        <v>213</v>
      </c>
      <c r="D498" s="24" t="s">
        <v>214</v>
      </c>
      <c r="E498" s="66">
        <v>0</v>
      </c>
      <c r="F498" s="147" t="s">
        <v>659</v>
      </c>
      <c r="G498" s="149"/>
      <c r="H498" s="18">
        <v>74</v>
      </c>
      <c r="I498" s="27">
        <f t="shared" si="7"/>
        <v>100</v>
      </c>
    </row>
    <row r="499" spans="1:9" ht="16.5" customHeight="1">
      <c r="A499" s="60"/>
      <c r="B499" s="64"/>
      <c r="C499" s="64"/>
      <c r="D499" s="24" t="s">
        <v>634</v>
      </c>
      <c r="E499" s="66">
        <v>0</v>
      </c>
      <c r="F499" s="147" t="s">
        <v>659</v>
      </c>
      <c r="G499" s="149"/>
      <c r="H499" s="18">
        <v>74</v>
      </c>
      <c r="I499" s="27">
        <f t="shared" si="7"/>
        <v>100</v>
      </c>
    </row>
    <row r="500" spans="1:9" ht="16.5" customHeight="1">
      <c r="A500" s="60"/>
      <c r="B500" s="64"/>
      <c r="C500" s="65" t="s">
        <v>660</v>
      </c>
      <c r="D500" s="24" t="s">
        <v>214</v>
      </c>
      <c r="E500" s="66">
        <v>1717</v>
      </c>
      <c r="F500" s="147" t="s">
        <v>661</v>
      </c>
      <c r="G500" s="149"/>
      <c r="H500" s="18">
        <f>H501+H502</f>
        <v>548.25</v>
      </c>
      <c r="I500" s="27">
        <f t="shared" si="7"/>
        <v>28.31869834710744</v>
      </c>
    </row>
    <row r="501" spans="1:9" ht="16.5" customHeight="1">
      <c r="A501" s="67"/>
      <c r="B501" s="50"/>
      <c r="C501" s="50"/>
      <c r="D501" s="11" t="s">
        <v>628</v>
      </c>
      <c r="E501" s="51">
        <v>1717</v>
      </c>
      <c r="F501" s="145" t="s">
        <v>662</v>
      </c>
      <c r="G501" s="133"/>
      <c r="H501" s="18">
        <v>548.25</v>
      </c>
      <c r="I501" s="27">
        <f t="shared" si="7"/>
        <v>31.930693069306926</v>
      </c>
    </row>
    <row r="502" spans="1:9" ht="33" customHeight="1">
      <c r="A502" s="73"/>
      <c r="B502" s="74"/>
      <c r="C502" s="74"/>
      <c r="D502" s="25" t="s">
        <v>635</v>
      </c>
      <c r="E502" s="75">
        <v>0</v>
      </c>
      <c r="F502" s="136" t="s">
        <v>663</v>
      </c>
      <c r="G502" s="156"/>
      <c r="H502" s="18">
        <v>0</v>
      </c>
      <c r="I502" s="27">
        <f t="shared" si="7"/>
        <v>0</v>
      </c>
    </row>
    <row r="503" spans="1:9" ht="16.5" customHeight="1">
      <c r="A503" s="60"/>
      <c r="B503" s="64"/>
      <c r="C503" s="65" t="s">
        <v>664</v>
      </c>
      <c r="D503" s="24" t="s">
        <v>214</v>
      </c>
      <c r="E503" s="66">
        <v>303</v>
      </c>
      <c r="F503" s="147" t="s">
        <v>665</v>
      </c>
      <c r="G503" s="149"/>
      <c r="H503" s="18">
        <f>H504+H505</f>
        <v>96.75</v>
      </c>
      <c r="I503" s="27">
        <f t="shared" si="7"/>
        <v>28.289473684210527</v>
      </c>
    </row>
    <row r="504" spans="1:9" ht="16.5" customHeight="1">
      <c r="A504" s="60"/>
      <c r="B504" s="64"/>
      <c r="C504" s="64"/>
      <c r="D504" s="24" t="s">
        <v>628</v>
      </c>
      <c r="E504" s="66">
        <v>303</v>
      </c>
      <c r="F504" s="147" t="s">
        <v>666</v>
      </c>
      <c r="G504" s="149"/>
      <c r="H504" s="18">
        <v>96.75</v>
      </c>
      <c r="I504" s="27">
        <f t="shared" si="7"/>
        <v>31.930693069306933</v>
      </c>
    </row>
    <row r="505" spans="1:9" ht="33.75" customHeight="1">
      <c r="A505" s="78"/>
      <c r="B505" s="50"/>
      <c r="C505" s="50"/>
      <c r="D505" s="11" t="s">
        <v>635</v>
      </c>
      <c r="E505" s="51">
        <v>0</v>
      </c>
      <c r="F505" s="145" t="s">
        <v>339</v>
      </c>
      <c r="G505" s="133"/>
      <c r="H505" s="18">
        <v>0</v>
      </c>
      <c r="I505" s="27">
        <f t="shared" si="7"/>
        <v>0</v>
      </c>
    </row>
    <row r="506" spans="1:9" ht="16.5" customHeight="1">
      <c r="A506" s="71"/>
      <c r="B506" s="88" t="s">
        <v>667</v>
      </c>
      <c r="C506" s="88"/>
      <c r="D506" s="89" t="s">
        <v>193</v>
      </c>
      <c r="E506" s="90">
        <f>E507+E509</f>
        <v>43600</v>
      </c>
      <c r="F506" s="172" t="s">
        <v>668</v>
      </c>
      <c r="G506" s="173"/>
      <c r="H506" s="91">
        <f>H507+H509</f>
        <v>19952.94</v>
      </c>
      <c r="I506" s="92">
        <f t="shared" si="7"/>
        <v>45.76362385321101</v>
      </c>
    </row>
    <row r="507" spans="1:9" ht="29.25" customHeight="1">
      <c r="A507" s="60"/>
      <c r="B507" s="64"/>
      <c r="C507" s="65" t="s">
        <v>669</v>
      </c>
      <c r="D507" s="24" t="s">
        <v>670</v>
      </c>
      <c r="E507" s="66">
        <v>5000</v>
      </c>
      <c r="F507" s="147" t="s">
        <v>185</v>
      </c>
      <c r="G507" s="149"/>
      <c r="H507" s="18">
        <v>5000</v>
      </c>
      <c r="I507" s="27">
        <f t="shared" si="7"/>
        <v>100</v>
      </c>
    </row>
    <row r="508" spans="1:9" ht="21" customHeight="1">
      <c r="A508" s="60"/>
      <c r="B508" s="64"/>
      <c r="C508" s="64"/>
      <c r="D508" s="24" t="s">
        <v>692</v>
      </c>
      <c r="E508" s="66">
        <v>5000</v>
      </c>
      <c r="F508" s="147" t="s">
        <v>185</v>
      </c>
      <c r="G508" s="149"/>
      <c r="H508" s="18">
        <v>5000</v>
      </c>
      <c r="I508" s="27">
        <f t="shared" si="7"/>
        <v>100</v>
      </c>
    </row>
    <row r="509" spans="1:9" ht="49.5" customHeight="1">
      <c r="A509" s="60"/>
      <c r="B509" s="64"/>
      <c r="C509" s="65" t="s">
        <v>343</v>
      </c>
      <c r="D509" s="24" t="s">
        <v>344</v>
      </c>
      <c r="E509" s="66">
        <v>38600</v>
      </c>
      <c r="F509" s="147" t="s">
        <v>693</v>
      </c>
      <c r="G509" s="149"/>
      <c r="H509" s="18">
        <f>H510+H511+H512</f>
        <v>14952.939999999999</v>
      </c>
      <c r="I509" s="27">
        <f t="shared" si="7"/>
        <v>38.73818652849741</v>
      </c>
    </row>
    <row r="510" spans="1:9" ht="16.5" customHeight="1">
      <c r="A510" s="60"/>
      <c r="B510" s="64"/>
      <c r="C510" s="64"/>
      <c r="D510" s="24" t="s">
        <v>694</v>
      </c>
      <c r="E510" s="66">
        <v>3000</v>
      </c>
      <c r="F510" s="147" t="s">
        <v>237</v>
      </c>
      <c r="G510" s="149"/>
      <c r="H510" s="18">
        <v>1275.64</v>
      </c>
      <c r="I510" s="27">
        <f t="shared" si="7"/>
        <v>42.52133333333334</v>
      </c>
    </row>
    <row r="511" spans="1:9" ht="16.5" customHeight="1">
      <c r="A511" s="60"/>
      <c r="B511" s="64"/>
      <c r="C511" s="64"/>
      <c r="D511" s="24" t="s">
        <v>695</v>
      </c>
      <c r="E511" s="66">
        <v>25100</v>
      </c>
      <c r="F511" s="147" t="s">
        <v>696</v>
      </c>
      <c r="G511" s="149"/>
      <c r="H511" s="18">
        <v>7815.6</v>
      </c>
      <c r="I511" s="27">
        <f t="shared" si="7"/>
        <v>31.13784860557769</v>
      </c>
    </row>
    <row r="512" spans="1:9" ht="32.25" customHeight="1">
      <c r="A512" s="60"/>
      <c r="B512" s="64"/>
      <c r="C512" s="64"/>
      <c r="D512" s="24" t="s">
        <v>697</v>
      </c>
      <c r="E512" s="66">
        <v>10500</v>
      </c>
      <c r="F512" s="147" t="s">
        <v>698</v>
      </c>
      <c r="G512" s="149"/>
      <c r="H512" s="18">
        <v>5861.7</v>
      </c>
      <c r="I512" s="27">
        <f t="shared" si="7"/>
        <v>55.825714285714284</v>
      </c>
    </row>
    <row r="513" spans="1:9" ht="36" customHeight="1">
      <c r="A513" s="106" t="s">
        <v>699</v>
      </c>
      <c r="B513" s="107"/>
      <c r="C513" s="107"/>
      <c r="D513" s="108" t="s">
        <v>700</v>
      </c>
      <c r="E513" s="109">
        <f>E514</f>
        <v>3475</v>
      </c>
      <c r="F513" s="174" t="s">
        <v>701</v>
      </c>
      <c r="G513" s="175"/>
      <c r="H513" s="23">
        <f>H514</f>
        <v>0</v>
      </c>
      <c r="I513" s="23">
        <f t="shared" si="7"/>
        <v>0</v>
      </c>
    </row>
    <row r="514" spans="1:9" ht="28.5" customHeight="1">
      <c r="A514" s="73"/>
      <c r="B514" s="93" t="s">
        <v>702</v>
      </c>
      <c r="C514" s="93"/>
      <c r="D514" s="94" t="s">
        <v>703</v>
      </c>
      <c r="E514" s="95">
        <f>E515+E517+E519+E521</f>
        <v>3475</v>
      </c>
      <c r="F514" s="168" t="s">
        <v>701</v>
      </c>
      <c r="G514" s="169"/>
      <c r="H514" s="21">
        <v>0</v>
      </c>
      <c r="I514" s="28">
        <f t="shared" si="7"/>
        <v>0</v>
      </c>
    </row>
    <row r="515" spans="1:9" ht="16.5" customHeight="1">
      <c r="A515" s="60"/>
      <c r="B515" s="64"/>
      <c r="C515" s="65" t="s">
        <v>195</v>
      </c>
      <c r="D515" s="24" t="s">
        <v>196</v>
      </c>
      <c r="E515" s="66">
        <v>2300</v>
      </c>
      <c r="F515" s="147" t="s">
        <v>704</v>
      </c>
      <c r="G515" s="149"/>
      <c r="H515" s="18">
        <v>0</v>
      </c>
      <c r="I515" s="27">
        <f t="shared" si="7"/>
        <v>0</v>
      </c>
    </row>
    <row r="516" spans="1:9" ht="31.5" customHeight="1">
      <c r="A516" s="60"/>
      <c r="B516" s="64"/>
      <c r="C516" s="64"/>
      <c r="D516" s="24" t="s">
        <v>705</v>
      </c>
      <c r="E516" s="66">
        <v>2300</v>
      </c>
      <c r="F516" s="147" t="s">
        <v>704</v>
      </c>
      <c r="G516" s="149"/>
      <c r="H516" s="18">
        <v>0</v>
      </c>
      <c r="I516" s="27">
        <f t="shared" si="7"/>
        <v>0</v>
      </c>
    </row>
    <row r="517" spans="1:9" ht="16.5" customHeight="1">
      <c r="A517" s="60"/>
      <c r="B517" s="64"/>
      <c r="C517" s="65" t="s">
        <v>199</v>
      </c>
      <c r="D517" s="24" t="s">
        <v>200</v>
      </c>
      <c r="E517" s="66">
        <v>350</v>
      </c>
      <c r="F517" s="147" t="s">
        <v>706</v>
      </c>
      <c r="G517" s="149"/>
      <c r="H517" s="18">
        <v>0</v>
      </c>
      <c r="I517" s="27">
        <f t="shared" si="7"/>
        <v>0</v>
      </c>
    </row>
    <row r="518" spans="1:9" ht="33" customHeight="1">
      <c r="A518" s="60"/>
      <c r="B518" s="64"/>
      <c r="C518" s="64"/>
      <c r="D518" s="24" t="s">
        <v>705</v>
      </c>
      <c r="E518" s="66">
        <v>350</v>
      </c>
      <c r="F518" s="147" t="s">
        <v>706</v>
      </c>
      <c r="G518" s="149"/>
      <c r="H518" s="18">
        <v>0</v>
      </c>
      <c r="I518" s="27">
        <f aca="true" t="shared" si="8" ref="I518:I583">H518/F518%</f>
        <v>0</v>
      </c>
    </row>
    <row r="519" spans="1:9" ht="16.5" customHeight="1">
      <c r="A519" s="60"/>
      <c r="B519" s="64"/>
      <c r="C519" s="65" t="s">
        <v>202</v>
      </c>
      <c r="D519" s="24" t="s">
        <v>203</v>
      </c>
      <c r="E519" s="66">
        <v>60</v>
      </c>
      <c r="F519" s="147" t="s">
        <v>707</v>
      </c>
      <c r="G519" s="149"/>
      <c r="H519" s="18">
        <v>0</v>
      </c>
      <c r="I519" s="27">
        <f t="shared" si="8"/>
        <v>0</v>
      </c>
    </row>
    <row r="520" spans="1:9" ht="31.5" customHeight="1">
      <c r="A520" s="60"/>
      <c r="B520" s="64"/>
      <c r="C520" s="64"/>
      <c r="D520" s="24" t="s">
        <v>705</v>
      </c>
      <c r="E520" s="66">
        <v>60</v>
      </c>
      <c r="F520" s="147" t="s">
        <v>707</v>
      </c>
      <c r="G520" s="149"/>
      <c r="H520" s="18">
        <v>0</v>
      </c>
      <c r="I520" s="27">
        <f t="shared" si="8"/>
        <v>0</v>
      </c>
    </row>
    <row r="521" spans="1:9" ht="16.5" customHeight="1">
      <c r="A521" s="67"/>
      <c r="B521" s="50"/>
      <c r="C521" s="10" t="s">
        <v>205</v>
      </c>
      <c r="D521" s="11" t="s">
        <v>128</v>
      </c>
      <c r="E521" s="51">
        <v>765</v>
      </c>
      <c r="F521" s="145" t="s">
        <v>708</v>
      </c>
      <c r="G521" s="133"/>
      <c r="H521" s="18">
        <v>0</v>
      </c>
      <c r="I521" s="27">
        <f t="shared" si="8"/>
        <v>0</v>
      </c>
    </row>
    <row r="522" spans="1:9" ht="33.75" customHeight="1">
      <c r="A522" s="124"/>
      <c r="B522" s="116"/>
      <c r="C522" s="116"/>
      <c r="D522" s="14" t="s">
        <v>705</v>
      </c>
      <c r="E522" s="70">
        <v>765</v>
      </c>
      <c r="F522" s="152">
        <v>765</v>
      </c>
      <c r="G522" s="153"/>
      <c r="H522" s="18">
        <v>0</v>
      </c>
      <c r="I522" s="27">
        <f t="shared" si="8"/>
        <v>0</v>
      </c>
    </row>
    <row r="523" spans="1:9" ht="16.5" customHeight="1">
      <c r="A523" s="110" t="s">
        <v>709</v>
      </c>
      <c r="B523" s="111"/>
      <c r="C523" s="111"/>
      <c r="D523" s="112" t="s">
        <v>710</v>
      </c>
      <c r="E523" s="113">
        <f>E524</f>
        <v>300</v>
      </c>
      <c r="F523" s="166" t="s">
        <v>415</v>
      </c>
      <c r="G523" s="167"/>
      <c r="H523" s="22">
        <f>H524</f>
        <v>0</v>
      </c>
      <c r="I523" s="29">
        <f t="shared" si="8"/>
        <v>0</v>
      </c>
    </row>
    <row r="524" spans="1:9" ht="16.5" customHeight="1">
      <c r="A524" s="60"/>
      <c r="B524" s="61" t="s">
        <v>711</v>
      </c>
      <c r="C524" s="61"/>
      <c r="D524" s="62" t="s">
        <v>712</v>
      </c>
      <c r="E524" s="63">
        <f>E526</f>
        <v>300</v>
      </c>
      <c r="F524" s="150" t="s">
        <v>415</v>
      </c>
      <c r="G524" s="151"/>
      <c r="H524" s="21">
        <f>H526</f>
        <v>0</v>
      </c>
      <c r="I524" s="28">
        <f t="shared" si="8"/>
        <v>0</v>
      </c>
    </row>
    <row r="525" spans="1:9" s="6" customFormat="1" ht="16.5" customHeight="1">
      <c r="A525" s="99"/>
      <c r="B525" s="7"/>
      <c r="C525" s="97"/>
      <c r="D525" s="81" t="s">
        <v>1324</v>
      </c>
      <c r="E525" s="82">
        <f>E526</f>
        <v>300</v>
      </c>
      <c r="F525" s="34"/>
      <c r="G525" s="36" t="str">
        <f>F526</f>
        <v>300,00</v>
      </c>
      <c r="H525" s="19">
        <f>H526</f>
        <v>0</v>
      </c>
      <c r="I525" s="19">
        <v>0</v>
      </c>
    </row>
    <row r="526" spans="1:9" ht="16.5" customHeight="1">
      <c r="A526" s="60"/>
      <c r="B526" s="3"/>
      <c r="C526" s="65" t="s">
        <v>205</v>
      </c>
      <c r="D526" s="24" t="s">
        <v>128</v>
      </c>
      <c r="E526" s="66">
        <v>300</v>
      </c>
      <c r="F526" s="147" t="s">
        <v>415</v>
      </c>
      <c r="G526" s="149"/>
      <c r="H526" s="18">
        <v>0</v>
      </c>
      <c r="I526" s="27">
        <f t="shared" si="8"/>
        <v>0</v>
      </c>
    </row>
    <row r="527" spans="1:9" ht="30.75" customHeight="1">
      <c r="A527" s="60"/>
      <c r="B527" s="64"/>
      <c r="C527" s="64"/>
      <c r="D527" s="24" t="s">
        <v>713</v>
      </c>
      <c r="E527" s="66">
        <v>300</v>
      </c>
      <c r="F527" s="147" t="s">
        <v>415</v>
      </c>
      <c r="G527" s="149"/>
      <c r="H527" s="18">
        <v>0</v>
      </c>
      <c r="I527" s="27">
        <f t="shared" si="8"/>
        <v>0</v>
      </c>
    </row>
    <row r="528" spans="1:9" ht="36.75" customHeight="1">
      <c r="A528" s="56" t="s">
        <v>714</v>
      </c>
      <c r="B528" s="57"/>
      <c r="C528" s="57"/>
      <c r="D528" s="58" t="s">
        <v>715</v>
      </c>
      <c r="E528" s="59">
        <f>E529+E535+E538+E541+E573+E577+E644+E656</f>
        <v>508345</v>
      </c>
      <c r="F528" s="157">
        <f>F529+F535+F538+F541+F573+F577+F644+F656</f>
        <v>539413</v>
      </c>
      <c r="G528" s="158"/>
      <c r="H528" s="23">
        <f>H529+H535+H538+H541+H573+H577+H644+H656</f>
        <v>285249.14</v>
      </c>
      <c r="I528" s="23">
        <f t="shared" si="8"/>
        <v>52.88139885393937</v>
      </c>
    </row>
    <row r="529" spans="1:9" ht="16.5" customHeight="1">
      <c r="A529" s="60"/>
      <c r="B529" s="61" t="s">
        <v>716</v>
      </c>
      <c r="C529" s="61"/>
      <c r="D529" s="62" t="s">
        <v>717</v>
      </c>
      <c r="E529" s="63">
        <f>E530+E533</f>
        <v>1000</v>
      </c>
      <c r="F529" s="150">
        <f>F530</f>
        <v>1600</v>
      </c>
      <c r="G529" s="151"/>
      <c r="H529" s="21">
        <f>H530</f>
        <v>0</v>
      </c>
      <c r="I529" s="28">
        <f t="shared" si="8"/>
        <v>0</v>
      </c>
    </row>
    <row r="530" spans="1:9" ht="16.5" customHeight="1">
      <c r="A530" s="60"/>
      <c r="B530" s="64"/>
      <c r="C530" s="65" t="s">
        <v>718</v>
      </c>
      <c r="D530" s="24" t="s">
        <v>719</v>
      </c>
      <c r="E530" s="66">
        <v>0</v>
      </c>
      <c r="F530" s="147">
        <f>F531+F532</f>
        <v>1600</v>
      </c>
      <c r="G530" s="149"/>
      <c r="H530" s="18">
        <v>0</v>
      </c>
      <c r="I530" s="27">
        <f t="shared" si="8"/>
        <v>0</v>
      </c>
    </row>
    <row r="531" spans="1:9" ht="16.5" customHeight="1">
      <c r="A531" s="60"/>
      <c r="B531" s="64"/>
      <c r="C531" s="65"/>
      <c r="D531" s="24" t="s">
        <v>749</v>
      </c>
      <c r="E531" s="66">
        <v>0</v>
      </c>
      <c r="F531" s="147">
        <v>600</v>
      </c>
      <c r="G531" s="148"/>
      <c r="H531" s="18">
        <v>0</v>
      </c>
      <c r="I531" s="27">
        <f t="shared" si="8"/>
        <v>0</v>
      </c>
    </row>
    <row r="532" spans="1:9" ht="16.5" customHeight="1">
      <c r="A532" s="60"/>
      <c r="B532" s="64"/>
      <c r="C532" s="64"/>
      <c r="D532" s="24" t="s">
        <v>720</v>
      </c>
      <c r="E532" s="66">
        <v>0</v>
      </c>
      <c r="F532" s="147" t="s">
        <v>174</v>
      </c>
      <c r="G532" s="149"/>
      <c r="H532" s="18">
        <v>0</v>
      </c>
      <c r="I532" s="27">
        <f t="shared" si="8"/>
        <v>0</v>
      </c>
    </row>
    <row r="533" spans="1:9" ht="16.5" customHeight="1">
      <c r="A533" s="60"/>
      <c r="B533" s="64"/>
      <c r="C533" s="65" t="s">
        <v>205</v>
      </c>
      <c r="D533" s="24" t="s">
        <v>128</v>
      </c>
      <c r="E533" s="66">
        <v>1000</v>
      </c>
      <c r="F533" s="147" t="s">
        <v>133</v>
      </c>
      <c r="G533" s="149"/>
      <c r="H533" s="18">
        <v>0</v>
      </c>
      <c r="I533" s="27"/>
    </row>
    <row r="534" spans="1:9" ht="16.5" customHeight="1">
      <c r="A534" s="60"/>
      <c r="B534" s="64"/>
      <c r="C534" s="64"/>
      <c r="D534" s="24" t="s">
        <v>720</v>
      </c>
      <c r="E534" s="66">
        <v>1000</v>
      </c>
      <c r="F534" s="147" t="s">
        <v>133</v>
      </c>
      <c r="G534" s="149"/>
      <c r="H534" s="18">
        <v>0</v>
      </c>
      <c r="I534" s="27"/>
    </row>
    <row r="535" spans="1:9" ht="16.5" customHeight="1">
      <c r="A535" s="60"/>
      <c r="B535" s="61" t="s">
        <v>721</v>
      </c>
      <c r="C535" s="61"/>
      <c r="D535" s="62" t="s">
        <v>722</v>
      </c>
      <c r="E535" s="63">
        <v>0</v>
      </c>
      <c r="F535" s="150" t="s">
        <v>723</v>
      </c>
      <c r="G535" s="151"/>
      <c r="H535" s="21">
        <f>H536</f>
        <v>450.8</v>
      </c>
      <c r="I535" s="28">
        <f t="shared" si="8"/>
        <v>99.95565410199558</v>
      </c>
    </row>
    <row r="536" spans="1:9" ht="16.5" customHeight="1">
      <c r="A536" s="60"/>
      <c r="B536" s="64"/>
      <c r="C536" s="65" t="s">
        <v>205</v>
      </c>
      <c r="D536" s="24" t="s">
        <v>128</v>
      </c>
      <c r="E536" s="66">
        <v>0</v>
      </c>
      <c r="F536" s="147" t="s">
        <v>723</v>
      </c>
      <c r="G536" s="149"/>
      <c r="H536" s="18">
        <v>450.8</v>
      </c>
      <c r="I536" s="27">
        <f t="shared" si="8"/>
        <v>99.95565410199558</v>
      </c>
    </row>
    <row r="537" spans="1:9" ht="16.5" customHeight="1">
      <c r="A537" s="60"/>
      <c r="B537" s="64"/>
      <c r="C537" s="64"/>
      <c r="D537" s="24" t="s">
        <v>724</v>
      </c>
      <c r="E537" s="66">
        <v>0</v>
      </c>
      <c r="F537" s="147" t="s">
        <v>723</v>
      </c>
      <c r="G537" s="149"/>
      <c r="H537" s="18">
        <v>450.8</v>
      </c>
      <c r="I537" s="27">
        <f t="shared" si="8"/>
        <v>99.95565410199558</v>
      </c>
    </row>
    <row r="538" spans="1:9" ht="16.5" customHeight="1">
      <c r="A538" s="60"/>
      <c r="B538" s="61" t="s">
        <v>725</v>
      </c>
      <c r="C538" s="61"/>
      <c r="D538" s="62" t="s">
        <v>726</v>
      </c>
      <c r="E538" s="63">
        <v>2000</v>
      </c>
      <c r="F538" s="150" t="s">
        <v>187</v>
      </c>
      <c r="G538" s="151"/>
      <c r="H538" s="21">
        <f>H539</f>
        <v>0</v>
      </c>
      <c r="I538" s="27">
        <f t="shared" si="8"/>
        <v>0</v>
      </c>
    </row>
    <row r="539" spans="1:9" ht="16.5" customHeight="1">
      <c r="A539" s="60"/>
      <c r="B539" s="64"/>
      <c r="C539" s="65" t="s">
        <v>718</v>
      </c>
      <c r="D539" s="24" t="s">
        <v>719</v>
      </c>
      <c r="E539" s="66">
        <v>2000</v>
      </c>
      <c r="F539" s="147" t="s">
        <v>187</v>
      </c>
      <c r="G539" s="149"/>
      <c r="H539" s="18">
        <v>0</v>
      </c>
      <c r="I539" s="27">
        <f t="shared" si="8"/>
        <v>0</v>
      </c>
    </row>
    <row r="540" spans="1:9" ht="16.5" customHeight="1">
      <c r="A540" s="78"/>
      <c r="B540" s="50"/>
      <c r="C540" s="50"/>
      <c r="D540" s="11" t="s">
        <v>727</v>
      </c>
      <c r="E540" s="51">
        <v>2000</v>
      </c>
      <c r="F540" s="145" t="s">
        <v>187</v>
      </c>
      <c r="G540" s="133"/>
      <c r="H540" s="18">
        <v>0</v>
      </c>
      <c r="I540" s="27">
        <f t="shared" si="8"/>
        <v>0</v>
      </c>
    </row>
    <row r="541" spans="1:9" ht="16.5" customHeight="1">
      <c r="A541" s="71"/>
      <c r="B541" s="93" t="s">
        <v>728</v>
      </c>
      <c r="C541" s="93"/>
      <c r="D541" s="94" t="s">
        <v>729</v>
      </c>
      <c r="E541" s="95">
        <f>E542+E544+E546+E548+E556+E558+E563+E565+E567+E569+E571</f>
        <v>230900</v>
      </c>
      <c r="F541" s="168" t="s">
        <v>730</v>
      </c>
      <c r="G541" s="169"/>
      <c r="H541" s="21">
        <f>H542+H544+H546+H548+H556+H558+H563+H565+H567+H569+H571</f>
        <v>146855.58000000002</v>
      </c>
      <c r="I541" s="28">
        <f t="shared" si="8"/>
        <v>60.335078060805266</v>
      </c>
    </row>
    <row r="542" spans="1:9" ht="16.5" customHeight="1">
      <c r="A542" s="60"/>
      <c r="B542" s="64"/>
      <c r="C542" s="65" t="s">
        <v>550</v>
      </c>
      <c r="D542" s="24" t="s">
        <v>551</v>
      </c>
      <c r="E542" s="66">
        <v>60000</v>
      </c>
      <c r="F542" s="147" t="s">
        <v>731</v>
      </c>
      <c r="G542" s="149"/>
      <c r="H542" s="18">
        <f>H543</f>
        <v>38136.31</v>
      </c>
      <c r="I542" s="27">
        <f t="shared" si="8"/>
        <v>63.560516666666665</v>
      </c>
    </row>
    <row r="543" spans="1:9" ht="32.25" customHeight="1">
      <c r="A543" s="60"/>
      <c r="B543" s="64"/>
      <c r="C543" s="64"/>
      <c r="D543" s="24" t="s">
        <v>501</v>
      </c>
      <c r="E543" s="66">
        <v>60000</v>
      </c>
      <c r="F543" s="147" t="s">
        <v>731</v>
      </c>
      <c r="G543" s="149"/>
      <c r="H543" s="18">
        <v>38136.31</v>
      </c>
      <c r="I543" s="27">
        <f t="shared" si="8"/>
        <v>63.560516666666665</v>
      </c>
    </row>
    <row r="544" spans="1:9" ht="16.5" customHeight="1">
      <c r="A544" s="60"/>
      <c r="B544" s="64"/>
      <c r="C544" s="65" t="s">
        <v>199</v>
      </c>
      <c r="D544" s="24" t="s">
        <v>200</v>
      </c>
      <c r="E544" s="66">
        <v>500</v>
      </c>
      <c r="F544" s="147" t="s">
        <v>233</v>
      </c>
      <c r="G544" s="149"/>
      <c r="H544" s="18">
        <v>278.17</v>
      </c>
      <c r="I544" s="27">
        <f t="shared" si="8"/>
        <v>55.634</v>
      </c>
    </row>
    <row r="545" spans="1:9" ht="16.5" customHeight="1">
      <c r="A545" s="60"/>
      <c r="B545" s="64"/>
      <c r="C545" s="64"/>
      <c r="D545" s="24" t="s">
        <v>732</v>
      </c>
      <c r="E545" s="66">
        <v>500</v>
      </c>
      <c r="F545" s="147" t="s">
        <v>233</v>
      </c>
      <c r="G545" s="149"/>
      <c r="H545" s="18">
        <v>278.17</v>
      </c>
      <c r="I545" s="27">
        <f t="shared" si="8"/>
        <v>55.634</v>
      </c>
    </row>
    <row r="546" spans="1:9" ht="16.5" customHeight="1">
      <c r="A546" s="60"/>
      <c r="B546" s="64"/>
      <c r="C546" s="65" t="s">
        <v>262</v>
      </c>
      <c r="D546" s="24" t="s">
        <v>263</v>
      </c>
      <c r="E546" s="66">
        <v>4000</v>
      </c>
      <c r="F546" s="147" t="s">
        <v>190</v>
      </c>
      <c r="G546" s="149"/>
      <c r="H546" s="18">
        <v>3467.76</v>
      </c>
      <c r="I546" s="27">
        <f t="shared" si="8"/>
        <v>86.694</v>
      </c>
    </row>
    <row r="547" spans="1:9" ht="16.5" customHeight="1">
      <c r="A547" s="60"/>
      <c r="B547" s="64"/>
      <c r="C547" s="64"/>
      <c r="D547" s="24" t="s">
        <v>732</v>
      </c>
      <c r="E547" s="66">
        <v>4000</v>
      </c>
      <c r="F547" s="147" t="s">
        <v>190</v>
      </c>
      <c r="G547" s="149"/>
      <c r="H547" s="18">
        <v>3467.76</v>
      </c>
      <c r="I547" s="27">
        <f t="shared" si="8"/>
        <v>86.694</v>
      </c>
    </row>
    <row r="548" spans="1:9" ht="16.5" customHeight="1">
      <c r="A548" s="67"/>
      <c r="B548" s="50"/>
      <c r="C548" s="10" t="s">
        <v>205</v>
      </c>
      <c r="D548" s="11" t="s">
        <v>128</v>
      </c>
      <c r="E548" s="51">
        <v>43000</v>
      </c>
      <c r="F548" s="145">
        <f>F549+F550+F551+F555</f>
        <v>60900</v>
      </c>
      <c r="G548" s="133"/>
      <c r="H548" s="18">
        <f>H549+H550+H551+H555</f>
        <v>52063.689999999995</v>
      </c>
      <c r="I548" s="27">
        <f t="shared" si="8"/>
        <v>85.49045977011494</v>
      </c>
    </row>
    <row r="549" spans="1:9" ht="16.5" customHeight="1">
      <c r="A549" s="73"/>
      <c r="B549" s="74"/>
      <c r="C549" s="74"/>
      <c r="D549" s="25" t="s">
        <v>733</v>
      </c>
      <c r="E549" s="75">
        <v>3000</v>
      </c>
      <c r="F549" s="136" t="s">
        <v>237</v>
      </c>
      <c r="G549" s="156"/>
      <c r="H549" s="18">
        <v>3000</v>
      </c>
      <c r="I549" s="27">
        <f t="shared" si="8"/>
        <v>100</v>
      </c>
    </row>
    <row r="550" spans="1:9" ht="16.5" customHeight="1">
      <c r="A550" s="78"/>
      <c r="B550" s="15"/>
      <c r="C550" s="15"/>
      <c r="D550" s="11" t="s">
        <v>734</v>
      </c>
      <c r="E550" s="51">
        <v>0</v>
      </c>
      <c r="F550" s="145" t="s">
        <v>187</v>
      </c>
      <c r="G550" s="133"/>
      <c r="H550" s="18">
        <v>1995.6</v>
      </c>
      <c r="I550" s="27">
        <f t="shared" si="8"/>
        <v>99.78</v>
      </c>
    </row>
    <row r="551" spans="1:9" ht="16.5" customHeight="1">
      <c r="A551" s="71"/>
      <c r="B551" s="3"/>
      <c r="C551" s="3"/>
      <c r="D551" s="25" t="s">
        <v>502</v>
      </c>
      <c r="E551" s="75">
        <v>40000</v>
      </c>
      <c r="F551" s="136">
        <v>48400</v>
      </c>
      <c r="G551" s="156"/>
      <c r="H551" s="18">
        <v>39439.09</v>
      </c>
      <c r="I551" s="27">
        <f t="shared" si="8"/>
        <v>81.48572314049586</v>
      </c>
    </row>
    <row r="552" spans="1:9" ht="16.5" customHeight="1">
      <c r="A552" s="60"/>
      <c r="B552" s="64"/>
      <c r="C552" s="64"/>
      <c r="D552" s="24" t="s">
        <v>503</v>
      </c>
      <c r="E552" s="66"/>
      <c r="F552" s="32"/>
      <c r="G552" s="33"/>
      <c r="H552" s="18">
        <v>20037</v>
      </c>
      <c r="I552" s="27"/>
    </row>
    <row r="553" spans="1:9" ht="16.5" customHeight="1">
      <c r="A553" s="60"/>
      <c r="B553" s="64"/>
      <c r="C553" s="64"/>
      <c r="D553" s="24" t="s">
        <v>504</v>
      </c>
      <c r="E553" s="66"/>
      <c r="F553" s="32"/>
      <c r="G553" s="33"/>
      <c r="H553" s="18">
        <v>11656</v>
      </c>
      <c r="I553" s="27"/>
    </row>
    <row r="554" spans="1:9" ht="16.5" customHeight="1">
      <c r="A554" s="60"/>
      <c r="B554" s="64"/>
      <c r="C554" s="64"/>
      <c r="D554" s="24" t="s">
        <v>505</v>
      </c>
      <c r="E554" s="66"/>
      <c r="F554" s="32"/>
      <c r="G554" s="33"/>
      <c r="H554" s="18">
        <v>7746.09</v>
      </c>
      <c r="I554" s="27"/>
    </row>
    <row r="555" spans="1:9" ht="30" customHeight="1">
      <c r="A555" s="60"/>
      <c r="B555" s="64"/>
      <c r="C555" s="64"/>
      <c r="D555" s="24" t="s">
        <v>735</v>
      </c>
      <c r="E555" s="66">
        <v>0</v>
      </c>
      <c r="F555" s="147" t="s">
        <v>117</v>
      </c>
      <c r="G555" s="149"/>
      <c r="H555" s="18">
        <v>7629</v>
      </c>
      <c r="I555" s="27">
        <f t="shared" si="8"/>
        <v>101.72</v>
      </c>
    </row>
    <row r="556" spans="1:9" ht="16.5" customHeight="1">
      <c r="A556" s="60"/>
      <c r="B556" s="64"/>
      <c r="C556" s="65" t="s">
        <v>372</v>
      </c>
      <c r="D556" s="24" t="s">
        <v>373</v>
      </c>
      <c r="E556" s="66">
        <v>45000</v>
      </c>
      <c r="F556" s="147" t="s">
        <v>429</v>
      </c>
      <c r="G556" s="149"/>
      <c r="H556" s="18">
        <v>21617.27</v>
      </c>
      <c r="I556" s="27">
        <f t="shared" si="8"/>
        <v>48.03837777777778</v>
      </c>
    </row>
    <row r="557" spans="1:9" ht="16.5" customHeight="1">
      <c r="A557" s="60"/>
      <c r="B557" s="64"/>
      <c r="C557" s="64"/>
      <c r="D557" s="24" t="s">
        <v>506</v>
      </c>
      <c r="E557" s="66">
        <v>45000</v>
      </c>
      <c r="F557" s="147" t="s">
        <v>429</v>
      </c>
      <c r="G557" s="149"/>
      <c r="H557" s="18">
        <v>21617.27</v>
      </c>
      <c r="I557" s="27">
        <f t="shared" si="8"/>
        <v>48.03837777777778</v>
      </c>
    </row>
    <row r="558" spans="1:9" ht="16.5" customHeight="1">
      <c r="A558" s="60"/>
      <c r="B558" s="64"/>
      <c r="C558" s="65" t="s">
        <v>143</v>
      </c>
      <c r="D558" s="24" t="s">
        <v>144</v>
      </c>
      <c r="E558" s="66">
        <v>27000</v>
      </c>
      <c r="F558" s="147" t="s">
        <v>115</v>
      </c>
      <c r="G558" s="149"/>
      <c r="H558" s="18">
        <f>H559+H560+H561+H562</f>
        <v>7880</v>
      </c>
      <c r="I558" s="27">
        <f t="shared" si="8"/>
        <v>26.266666666666666</v>
      </c>
    </row>
    <row r="559" spans="1:9" ht="29.25" customHeight="1">
      <c r="A559" s="60"/>
      <c r="B559" s="64"/>
      <c r="C559" s="64"/>
      <c r="D559" s="24" t="s">
        <v>736</v>
      </c>
      <c r="E559" s="66">
        <v>5000</v>
      </c>
      <c r="F559" s="147" t="s">
        <v>185</v>
      </c>
      <c r="G559" s="149"/>
      <c r="H559" s="18">
        <v>0</v>
      </c>
      <c r="I559" s="27">
        <f t="shared" si="8"/>
        <v>0</v>
      </c>
    </row>
    <row r="560" spans="1:9" ht="16.5" customHeight="1">
      <c r="A560" s="60"/>
      <c r="B560" s="64"/>
      <c r="C560" s="64"/>
      <c r="D560" s="24" t="s">
        <v>734</v>
      </c>
      <c r="E560" s="66">
        <v>2000</v>
      </c>
      <c r="F560" s="147" t="s">
        <v>133</v>
      </c>
      <c r="G560" s="149"/>
      <c r="H560" s="18">
        <v>0</v>
      </c>
      <c r="I560" s="27"/>
    </row>
    <row r="561" spans="1:9" ht="16.5" customHeight="1">
      <c r="A561" s="60"/>
      <c r="B561" s="64"/>
      <c r="C561" s="64"/>
      <c r="D561" s="24" t="s">
        <v>750</v>
      </c>
      <c r="E561" s="66">
        <v>0</v>
      </c>
      <c r="F561" s="147" t="s">
        <v>185</v>
      </c>
      <c r="G561" s="149"/>
      <c r="H561" s="18">
        <v>0</v>
      </c>
      <c r="I561" s="27">
        <f t="shared" si="8"/>
        <v>0</v>
      </c>
    </row>
    <row r="562" spans="1:9" ht="16.5" customHeight="1">
      <c r="A562" s="60"/>
      <c r="B562" s="64"/>
      <c r="C562" s="64"/>
      <c r="D562" s="24" t="s">
        <v>507</v>
      </c>
      <c r="E562" s="66">
        <v>20000</v>
      </c>
      <c r="F562" s="147" t="s">
        <v>277</v>
      </c>
      <c r="G562" s="149"/>
      <c r="H562" s="18">
        <v>7880</v>
      </c>
      <c r="I562" s="27">
        <f t="shared" si="8"/>
        <v>39.4</v>
      </c>
    </row>
    <row r="563" spans="1:9" ht="16.5" customHeight="1">
      <c r="A563" s="60"/>
      <c r="B563" s="64"/>
      <c r="C563" s="65" t="s">
        <v>230</v>
      </c>
      <c r="D563" s="24" t="s">
        <v>231</v>
      </c>
      <c r="E563" s="66">
        <v>1000</v>
      </c>
      <c r="F563" s="147">
        <f>F564</f>
        <v>2410</v>
      </c>
      <c r="G563" s="149"/>
      <c r="H563" s="18">
        <v>1330</v>
      </c>
      <c r="I563" s="27">
        <f t="shared" si="8"/>
        <v>55.18672199170124</v>
      </c>
    </row>
    <row r="564" spans="1:9" ht="16.5" customHeight="1">
      <c r="A564" s="60"/>
      <c r="B564" s="64"/>
      <c r="C564" s="64"/>
      <c r="D564" s="24" t="s">
        <v>732</v>
      </c>
      <c r="E564" s="66">
        <v>1000</v>
      </c>
      <c r="F564" s="147">
        <v>2410</v>
      </c>
      <c r="G564" s="149"/>
      <c r="H564" s="18">
        <v>1330</v>
      </c>
      <c r="I564" s="27">
        <f t="shared" si="8"/>
        <v>55.18672199170124</v>
      </c>
    </row>
    <row r="565" spans="1:9" ht="16.5" customHeight="1">
      <c r="A565" s="60"/>
      <c r="B565" s="64"/>
      <c r="C565" s="65" t="s">
        <v>112</v>
      </c>
      <c r="D565" s="24" t="s">
        <v>113</v>
      </c>
      <c r="E565" s="66">
        <v>20000</v>
      </c>
      <c r="F565" s="147">
        <f>F566</f>
        <v>10190</v>
      </c>
      <c r="G565" s="149"/>
      <c r="H565" s="18">
        <v>2344.52</v>
      </c>
      <c r="I565" s="27">
        <f t="shared" si="8"/>
        <v>23.008047105004906</v>
      </c>
    </row>
    <row r="566" spans="1:9" ht="16.5" customHeight="1">
      <c r="A566" s="60"/>
      <c r="B566" s="64"/>
      <c r="C566" s="64"/>
      <c r="D566" s="24" t="s">
        <v>732</v>
      </c>
      <c r="E566" s="66">
        <v>20000</v>
      </c>
      <c r="F566" s="147">
        <v>10190</v>
      </c>
      <c r="G566" s="149"/>
      <c r="H566" s="18">
        <v>2344.52</v>
      </c>
      <c r="I566" s="27">
        <f t="shared" si="8"/>
        <v>23.008047105004906</v>
      </c>
    </row>
    <row r="567" spans="1:9" ht="36" customHeight="1">
      <c r="A567" s="60"/>
      <c r="B567" s="64"/>
      <c r="C567" s="65" t="s">
        <v>555</v>
      </c>
      <c r="D567" s="24" t="s">
        <v>556</v>
      </c>
      <c r="E567" s="66">
        <v>2400</v>
      </c>
      <c r="F567" s="147" t="s">
        <v>751</v>
      </c>
      <c r="G567" s="149"/>
      <c r="H567" s="18">
        <v>1506.5</v>
      </c>
      <c r="I567" s="27">
        <f t="shared" si="8"/>
        <v>62.770833333333336</v>
      </c>
    </row>
    <row r="568" spans="1:9" ht="16.5" customHeight="1">
      <c r="A568" s="60"/>
      <c r="B568" s="64"/>
      <c r="C568" s="64"/>
      <c r="D568" s="24" t="s">
        <v>732</v>
      </c>
      <c r="E568" s="66">
        <v>2400</v>
      </c>
      <c r="F568" s="147" t="s">
        <v>751</v>
      </c>
      <c r="G568" s="149"/>
      <c r="H568" s="18">
        <v>1506.5</v>
      </c>
      <c r="I568" s="27">
        <f t="shared" si="8"/>
        <v>62.770833333333336</v>
      </c>
    </row>
    <row r="569" spans="1:9" ht="34.5" customHeight="1">
      <c r="A569" s="78"/>
      <c r="B569" s="15"/>
      <c r="C569" s="10" t="s">
        <v>558</v>
      </c>
      <c r="D569" s="11" t="s">
        <v>559</v>
      </c>
      <c r="E569" s="51">
        <v>2000</v>
      </c>
      <c r="F569" s="145" t="s">
        <v>187</v>
      </c>
      <c r="G569" s="133"/>
      <c r="H569" s="18">
        <v>760.36</v>
      </c>
      <c r="I569" s="27">
        <f t="shared" si="8"/>
        <v>38.018</v>
      </c>
    </row>
    <row r="570" spans="1:9" ht="16.5" customHeight="1">
      <c r="A570" s="71"/>
      <c r="B570" s="3"/>
      <c r="C570" s="74"/>
      <c r="D570" s="25" t="s">
        <v>732</v>
      </c>
      <c r="E570" s="75">
        <v>2000</v>
      </c>
      <c r="F570" s="136" t="s">
        <v>187</v>
      </c>
      <c r="G570" s="156"/>
      <c r="H570" s="18">
        <v>760.36</v>
      </c>
      <c r="I570" s="27">
        <f t="shared" si="8"/>
        <v>38.018</v>
      </c>
    </row>
    <row r="571" spans="1:9" ht="16.5" customHeight="1">
      <c r="A571" s="60"/>
      <c r="B571" s="64"/>
      <c r="C571" s="65" t="s">
        <v>213</v>
      </c>
      <c r="D571" s="24" t="s">
        <v>214</v>
      </c>
      <c r="E571" s="66">
        <v>26000</v>
      </c>
      <c r="F571" s="147" t="s">
        <v>752</v>
      </c>
      <c r="G571" s="149"/>
      <c r="H571" s="18">
        <v>17471</v>
      </c>
      <c r="I571" s="27">
        <f t="shared" si="8"/>
        <v>67.19615384615385</v>
      </c>
    </row>
    <row r="572" spans="1:9" ht="16.5" customHeight="1">
      <c r="A572" s="60"/>
      <c r="B572" s="64"/>
      <c r="C572" s="64"/>
      <c r="D572" s="24" t="s">
        <v>508</v>
      </c>
      <c r="E572" s="66">
        <v>26000</v>
      </c>
      <c r="F572" s="147" t="s">
        <v>752</v>
      </c>
      <c r="G572" s="149"/>
      <c r="H572" s="18">
        <v>17471</v>
      </c>
      <c r="I572" s="27">
        <f t="shared" si="8"/>
        <v>67.19615384615385</v>
      </c>
    </row>
    <row r="573" spans="1:9" ht="16.5" customHeight="1">
      <c r="A573" s="60"/>
      <c r="B573" s="61" t="s">
        <v>753</v>
      </c>
      <c r="C573" s="61"/>
      <c r="D573" s="62" t="s">
        <v>754</v>
      </c>
      <c r="E573" s="63">
        <f>E575</f>
        <v>1000</v>
      </c>
      <c r="F573" s="150" t="s">
        <v>174</v>
      </c>
      <c r="G573" s="151"/>
      <c r="H573" s="21">
        <f>H575</f>
        <v>0</v>
      </c>
      <c r="I573" s="28">
        <f t="shared" si="8"/>
        <v>0</v>
      </c>
    </row>
    <row r="574" spans="1:9" s="6" customFormat="1" ht="16.5" customHeight="1">
      <c r="A574" s="99"/>
      <c r="B574" s="7"/>
      <c r="C574" s="97"/>
      <c r="D574" s="81" t="s">
        <v>1324</v>
      </c>
      <c r="E574" s="82">
        <f>E575</f>
        <v>1000</v>
      </c>
      <c r="F574" s="34"/>
      <c r="G574" s="36" t="str">
        <f>F575</f>
        <v>1 000,00</v>
      </c>
      <c r="H574" s="19">
        <f>H575</f>
        <v>0</v>
      </c>
      <c r="I574" s="19">
        <v>0</v>
      </c>
    </row>
    <row r="575" spans="1:9" ht="16.5" customHeight="1">
      <c r="A575" s="67"/>
      <c r="B575" s="98"/>
      <c r="C575" s="10" t="s">
        <v>205</v>
      </c>
      <c r="D575" s="11" t="s">
        <v>128</v>
      </c>
      <c r="E575" s="51">
        <v>1000</v>
      </c>
      <c r="F575" s="145" t="s">
        <v>174</v>
      </c>
      <c r="G575" s="133"/>
      <c r="H575" s="18">
        <v>0</v>
      </c>
      <c r="I575" s="27">
        <f t="shared" si="8"/>
        <v>0</v>
      </c>
    </row>
    <row r="576" spans="1:9" ht="31.5" customHeight="1">
      <c r="A576" s="68"/>
      <c r="B576" s="116"/>
      <c r="C576" s="116"/>
      <c r="D576" s="14" t="s">
        <v>755</v>
      </c>
      <c r="E576" s="70">
        <v>1000</v>
      </c>
      <c r="F576" s="152" t="s">
        <v>174</v>
      </c>
      <c r="G576" s="153"/>
      <c r="H576" s="18">
        <v>0</v>
      </c>
      <c r="I576" s="27">
        <f t="shared" si="8"/>
        <v>0</v>
      </c>
    </row>
    <row r="577" spans="1:9" ht="16.5" customHeight="1">
      <c r="A577" s="71"/>
      <c r="B577" s="93" t="s">
        <v>756</v>
      </c>
      <c r="C577" s="93"/>
      <c r="D577" s="94" t="s">
        <v>757</v>
      </c>
      <c r="E577" s="95">
        <f>E578+E603</f>
        <v>257200</v>
      </c>
      <c r="F577" s="168">
        <f>F578+F603</f>
        <v>262350</v>
      </c>
      <c r="G577" s="169"/>
      <c r="H577" s="21">
        <f>H578+H603</f>
        <v>122164.68</v>
      </c>
      <c r="I577" s="28">
        <f t="shared" si="8"/>
        <v>46.56553459119497</v>
      </c>
    </row>
    <row r="578" spans="1:9" ht="16.5" customHeight="1">
      <c r="A578" s="79"/>
      <c r="B578" s="4"/>
      <c r="C578" s="80"/>
      <c r="D578" s="84" t="s">
        <v>1325</v>
      </c>
      <c r="E578" s="85">
        <f>E579+E581+E583+E585+E587+E589+E591+E593+E595+E597+E599+E601</f>
        <v>31500</v>
      </c>
      <c r="F578" s="129">
        <f>F579+F581+F583+F585+F587+F589+F591+F593+F595+F597+F599+F601</f>
        <v>36650</v>
      </c>
      <c r="G578" s="148"/>
      <c r="H578" s="18">
        <f>H579+H581+H583+H585+H587+H589+H591+H593+H595+H597+H599+H601</f>
        <v>18217.519999999997</v>
      </c>
      <c r="I578" s="27">
        <f t="shared" si="8"/>
        <v>49.706739427012266</v>
      </c>
    </row>
    <row r="579" spans="1:9" ht="16.5" customHeight="1">
      <c r="A579" s="60"/>
      <c r="B579" s="3"/>
      <c r="C579" s="65" t="s">
        <v>255</v>
      </c>
      <c r="D579" s="24" t="s">
        <v>256</v>
      </c>
      <c r="E579" s="66">
        <v>500</v>
      </c>
      <c r="F579" s="147" t="str">
        <f>F580</f>
        <v>500,00</v>
      </c>
      <c r="G579" s="149"/>
      <c r="H579" s="18">
        <v>0</v>
      </c>
      <c r="I579" s="27">
        <f t="shared" si="8"/>
        <v>0</v>
      </c>
    </row>
    <row r="580" spans="1:9" ht="16.5" customHeight="1">
      <c r="A580" s="60"/>
      <c r="B580" s="64"/>
      <c r="C580" s="64"/>
      <c r="D580" s="24" t="s">
        <v>759</v>
      </c>
      <c r="E580" s="66">
        <v>500</v>
      </c>
      <c r="F580" s="147" t="s">
        <v>233</v>
      </c>
      <c r="G580" s="149"/>
      <c r="H580" s="18">
        <v>0</v>
      </c>
      <c r="I580" s="27">
        <f t="shared" si="8"/>
        <v>0</v>
      </c>
    </row>
    <row r="581" spans="1:9" ht="16.5" customHeight="1">
      <c r="A581" s="60"/>
      <c r="B581" s="64"/>
      <c r="C581" s="65" t="s">
        <v>195</v>
      </c>
      <c r="D581" s="24" t="s">
        <v>196</v>
      </c>
      <c r="E581" s="66">
        <v>8000</v>
      </c>
      <c r="F581" s="147" t="str">
        <f>F582</f>
        <v>8 000,00</v>
      </c>
      <c r="G581" s="149"/>
      <c r="H581" s="18">
        <v>7500</v>
      </c>
      <c r="I581" s="27">
        <f t="shared" si="8"/>
        <v>93.75</v>
      </c>
    </row>
    <row r="582" spans="1:9" ht="16.5" customHeight="1">
      <c r="A582" s="60"/>
      <c r="B582" s="64"/>
      <c r="C582" s="64"/>
      <c r="D582" s="24" t="s">
        <v>759</v>
      </c>
      <c r="E582" s="66">
        <v>8000</v>
      </c>
      <c r="F582" s="147" t="s">
        <v>177</v>
      </c>
      <c r="G582" s="149"/>
      <c r="H582" s="18">
        <v>7500</v>
      </c>
      <c r="I582" s="27">
        <f t="shared" si="8"/>
        <v>93.75</v>
      </c>
    </row>
    <row r="583" spans="1:9" ht="16.5" customHeight="1">
      <c r="A583" s="60"/>
      <c r="B583" s="64"/>
      <c r="C583" s="65" t="s">
        <v>223</v>
      </c>
      <c r="D583" s="24" t="s">
        <v>224</v>
      </c>
      <c r="E583" s="66">
        <v>765</v>
      </c>
      <c r="F583" s="147" t="str">
        <f>F584</f>
        <v>765,00</v>
      </c>
      <c r="G583" s="149"/>
      <c r="H583" s="18">
        <v>0</v>
      </c>
      <c r="I583" s="27">
        <f t="shared" si="8"/>
        <v>0</v>
      </c>
    </row>
    <row r="584" spans="1:9" ht="16.5" customHeight="1">
      <c r="A584" s="60"/>
      <c r="B584" s="64"/>
      <c r="C584" s="64"/>
      <c r="D584" s="24" t="s">
        <v>759</v>
      </c>
      <c r="E584" s="66">
        <v>765</v>
      </c>
      <c r="F584" s="147" t="s">
        <v>708</v>
      </c>
      <c r="G584" s="149"/>
      <c r="H584" s="18">
        <v>0</v>
      </c>
      <c r="I584" s="27">
        <f aca="true" t="shared" si="9" ref="I584:I648">H584/F584%</f>
        <v>0</v>
      </c>
    </row>
    <row r="585" spans="1:9" ht="16.5" customHeight="1">
      <c r="A585" s="60"/>
      <c r="B585" s="64"/>
      <c r="C585" s="65" t="s">
        <v>199</v>
      </c>
      <c r="D585" s="24" t="s">
        <v>200</v>
      </c>
      <c r="E585" s="66">
        <v>2244</v>
      </c>
      <c r="F585" s="147" t="str">
        <f>F586</f>
        <v>2 244,00</v>
      </c>
      <c r="G585" s="149"/>
      <c r="H585" s="18">
        <v>1284.15</v>
      </c>
      <c r="I585" s="27">
        <f t="shared" si="9"/>
        <v>57.225935828877006</v>
      </c>
    </row>
    <row r="586" spans="1:9" ht="16.5" customHeight="1">
      <c r="A586" s="60"/>
      <c r="B586" s="64"/>
      <c r="C586" s="64"/>
      <c r="D586" s="24" t="s">
        <v>759</v>
      </c>
      <c r="E586" s="66">
        <v>2244</v>
      </c>
      <c r="F586" s="147" t="s">
        <v>762</v>
      </c>
      <c r="G586" s="149"/>
      <c r="H586" s="18">
        <v>1284.15</v>
      </c>
      <c r="I586" s="27">
        <f t="shared" si="9"/>
        <v>57.225935828877006</v>
      </c>
    </row>
    <row r="587" spans="1:9" ht="16.5" customHeight="1">
      <c r="A587" s="60"/>
      <c r="B587" s="64"/>
      <c r="C587" s="65" t="s">
        <v>202</v>
      </c>
      <c r="D587" s="24" t="s">
        <v>203</v>
      </c>
      <c r="E587" s="66">
        <v>350</v>
      </c>
      <c r="F587" s="147" t="str">
        <f>F588</f>
        <v>350,00</v>
      </c>
      <c r="G587" s="149"/>
      <c r="H587" s="18">
        <v>183.75</v>
      </c>
      <c r="I587" s="27">
        <f t="shared" si="9"/>
        <v>52.5</v>
      </c>
    </row>
    <row r="588" spans="1:9" ht="16.5" customHeight="1">
      <c r="A588" s="60"/>
      <c r="B588" s="64"/>
      <c r="C588" s="64"/>
      <c r="D588" s="24" t="s">
        <v>759</v>
      </c>
      <c r="E588" s="66">
        <v>350</v>
      </c>
      <c r="F588" s="147" t="s">
        <v>706</v>
      </c>
      <c r="G588" s="149"/>
      <c r="H588" s="18">
        <v>183.75</v>
      </c>
      <c r="I588" s="27">
        <f t="shared" si="9"/>
        <v>52.5</v>
      </c>
    </row>
    <row r="589" spans="1:9" ht="16.5" customHeight="1">
      <c r="A589" s="60"/>
      <c r="B589" s="64"/>
      <c r="C589" s="65" t="s">
        <v>262</v>
      </c>
      <c r="D589" s="24" t="s">
        <v>263</v>
      </c>
      <c r="E589" s="66">
        <v>2500</v>
      </c>
      <c r="F589" s="147" t="str">
        <f>F590</f>
        <v>2 500,00</v>
      </c>
      <c r="G589" s="148"/>
      <c r="H589" s="18">
        <v>0</v>
      </c>
      <c r="I589" s="27">
        <f t="shared" si="9"/>
        <v>0</v>
      </c>
    </row>
    <row r="590" spans="1:9" ht="16.5" customHeight="1">
      <c r="A590" s="60"/>
      <c r="B590" s="64"/>
      <c r="C590" s="64"/>
      <c r="D590" s="24" t="s">
        <v>759</v>
      </c>
      <c r="E590" s="66">
        <v>2500</v>
      </c>
      <c r="F590" s="147" t="s">
        <v>393</v>
      </c>
      <c r="G590" s="149"/>
      <c r="H590" s="18">
        <v>0</v>
      </c>
      <c r="I590" s="27">
        <f t="shared" si="9"/>
        <v>0</v>
      </c>
    </row>
    <row r="591" spans="1:9" ht="16.5" customHeight="1">
      <c r="A591" s="60"/>
      <c r="B591" s="64"/>
      <c r="C591" s="65" t="s">
        <v>205</v>
      </c>
      <c r="D591" s="24" t="s">
        <v>128</v>
      </c>
      <c r="E591" s="66">
        <f>E592</f>
        <v>10482</v>
      </c>
      <c r="F591" s="147">
        <f>F592</f>
        <v>10132</v>
      </c>
      <c r="G591" s="149"/>
      <c r="H591" s="18">
        <v>3492.54</v>
      </c>
      <c r="I591" s="27">
        <f t="shared" si="9"/>
        <v>34.47039084090012</v>
      </c>
    </row>
    <row r="592" spans="1:9" ht="16.5" customHeight="1">
      <c r="A592" s="60"/>
      <c r="B592" s="64"/>
      <c r="C592" s="64"/>
      <c r="D592" s="24" t="s">
        <v>766</v>
      </c>
      <c r="E592" s="66">
        <v>10482</v>
      </c>
      <c r="F592" s="147">
        <v>10132</v>
      </c>
      <c r="G592" s="149"/>
      <c r="H592" s="18">
        <v>3492.54</v>
      </c>
      <c r="I592" s="27">
        <f t="shared" si="9"/>
        <v>34.47039084090012</v>
      </c>
    </row>
    <row r="593" spans="1:9" ht="16.5" customHeight="1">
      <c r="A593" s="60"/>
      <c r="B593" s="64"/>
      <c r="C593" s="65" t="s">
        <v>372</v>
      </c>
      <c r="D593" s="24" t="s">
        <v>373</v>
      </c>
      <c r="E593" s="66">
        <v>3000</v>
      </c>
      <c r="F593" s="147">
        <f>F594</f>
        <v>4800</v>
      </c>
      <c r="G593" s="149"/>
      <c r="H593" s="18">
        <v>2770.97</v>
      </c>
      <c r="I593" s="27">
        <f t="shared" si="9"/>
        <v>57.728541666666665</v>
      </c>
    </row>
    <row r="594" spans="1:9" ht="16.5" customHeight="1">
      <c r="A594" s="60"/>
      <c r="B594" s="64"/>
      <c r="C594" s="64"/>
      <c r="D594" s="24" t="s">
        <v>766</v>
      </c>
      <c r="E594" s="66">
        <v>3000</v>
      </c>
      <c r="F594" s="147">
        <v>4800</v>
      </c>
      <c r="G594" s="149"/>
      <c r="H594" s="18">
        <v>2770.97</v>
      </c>
      <c r="I594" s="27">
        <f t="shared" si="9"/>
        <v>57.728541666666665</v>
      </c>
    </row>
    <row r="595" spans="1:9" ht="16.5" customHeight="1">
      <c r="A595" s="60"/>
      <c r="B595" s="64"/>
      <c r="C595" s="65" t="s">
        <v>230</v>
      </c>
      <c r="D595" s="24" t="s">
        <v>231</v>
      </c>
      <c r="E595" s="66">
        <v>35</v>
      </c>
      <c r="F595" s="147" t="s">
        <v>769</v>
      </c>
      <c r="G595" s="149"/>
      <c r="H595" s="18">
        <v>0</v>
      </c>
      <c r="I595" s="27">
        <f t="shared" si="9"/>
        <v>0</v>
      </c>
    </row>
    <row r="596" spans="1:9" ht="16.5" customHeight="1">
      <c r="A596" s="60"/>
      <c r="B596" s="64"/>
      <c r="C596" s="64"/>
      <c r="D596" s="24" t="s">
        <v>759</v>
      </c>
      <c r="E596" s="66">
        <v>35</v>
      </c>
      <c r="F596" s="147" t="s">
        <v>769</v>
      </c>
      <c r="G596" s="149"/>
      <c r="H596" s="18">
        <v>0</v>
      </c>
      <c r="I596" s="27">
        <f t="shared" si="9"/>
        <v>0</v>
      </c>
    </row>
    <row r="597" spans="1:9" ht="16.5" customHeight="1">
      <c r="A597" s="60"/>
      <c r="B597" s="64"/>
      <c r="C597" s="65" t="s">
        <v>112</v>
      </c>
      <c r="D597" s="24" t="s">
        <v>113</v>
      </c>
      <c r="E597" s="66">
        <v>1530</v>
      </c>
      <c r="F597" s="147">
        <f>F598</f>
        <v>5230</v>
      </c>
      <c r="G597" s="149"/>
      <c r="H597" s="18">
        <v>2530.11</v>
      </c>
      <c r="I597" s="27">
        <f t="shared" si="9"/>
        <v>48.37686424474188</v>
      </c>
    </row>
    <row r="598" spans="1:9" ht="16.5" customHeight="1">
      <c r="A598" s="60"/>
      <c r="B598" s="64"/>
      <c r="C598" s="64"/>
      <c r="D598" s="24" t="s">
        <v>766</v>
      </c>
      <c r="E598" s="66">
        <v>1530</v>
      </c>
      <c r="F598" s="147">
        <v>5230</v>
      </c>
      <c r="G598" s="149"/>
      <c r="H598" s="18">
        <v>2530.11</v>
      </c>
      <c r="I598" s="27">
        <f t="shared" si="9"/>
        <v>48.37686424474188</v>
      </c>
    </row>
    <row r="599" spans="1:9" ht="16.5" customHeight="1">
      <c r="A599" s="60"/>
      <c r="B599" s="64"/>
      <c r="C599" s="65" t="s">
        <v>213</v>
      </c>
      <c r="D599" s="24" t="s">
        <v>214</v>
      </c>
      <c r="E599" s="66">
        <v>1000</v>
      </c>
      <c r="F599" s="147" t="str">
        <f>F600</f>
        <v>1 000,00</v>
      </c>
      <c r="G599" s="148"/>
      <c r="H599" s="18">
        <v>0</v>
      </c>
      <c r="I599" s="27">
        <f t="shared" si="9"/>
        <v>0</v>
      </c>
    </row>
    <row r="600" spans="1:9" ht="16.5" customHeight="1">
      <c r="A600" s="60"/>
      <c r="B600" s="64"/>
      <c r="C600" s="64"/>
      <c r="D600" s="24" t="s">
        <v>766</v>
      </c>
      <c r="E600" s="66">
        <v>1000</v>
      </c>
      <c r="F600" s="147" t="s">
        <v>174</v>
      </c>
      <c r="G600" s="149"/>
      <c r="H600" s="18">
        <v>0</v>
      </c>
      <c r="I600" s="27">
        <f t="shared" si="9"/>
        <v>0</v>
      </c>
    </row>
    <row r="601" spans="1:9" ht="16.5" customHeight="1">
      <c r="A601" s="78"/>
      <c r="B601" s="15"/>
      <c r="C601" s="10" t="s">
        <v>235</v>
      </c>
      <c r="D601" s="11" t="s">
        <v>236</v>
      </c>
      <c r="E601" s="51">
        <v>1094</v>
      </c>
      <c r="F601" s="145" t="str">
        <f>F602</f>
        <v>1 094,00</v>
      </c>
      <c r="G601" s="146"/>
      <c r="H601" s="18">
        <v>456</v>
      </c>
      <c r="I601" s="27">
        <f t="shared" si="9"/>
        <v>41.681901279707496</v>
      </c>
    </row>
    <row r="602" spans="1:9" ht="16.5" customHeight="1">
      <c r="A602" s="71"/>
      <c r="B602" s="3"/>
      <c r="C602" s="74"/>
      <c r="D602" s="25" t="s">
        <v>759</v>
      </c>
      <c r="E602" s="75">
        <v>1094</v>
      </c>
      <c r="F602" s="136" t="s">
        <v>771</v>
      </c>
      <c r="G602" s="156"/>
      <c r="H602" s="18">
        <v>456</v>
      </c>
      <c r="I602" s="27">
        <f t="shared" si="9"/>
        <v>41.681901279707496</v>
      </c>
    </row>
    <row r="603" spans="1:9" ht="16.5" customHeight="1">
      <c r="A603" s="60"/>
      <c r="B603" s="64"/>
      <c r="C603" s="64"/>
      <c r="D603" s="86" t="s">
        <v>1326</v>
      </c>
      <c r="E603" s="87">
        <f>E604+E606+E608+E610+E612+E614+E616+E620+E622+E624+E626+E628+E630+E632+E634+E636+E638+E640+E642</f>
        <v>225700</v>
      </c>
      <c r="F603" s="176">
        <f>F604+F606+F608+F610+F612+F614+F616+F620+F622+F624+F626+F628+F630+F632+F634+F636+F638+F640+F642</f>
        <v>225700</v>
      </c>
      <c r="G603" s="177"/>
      <c r="H603" s="35">
        <f>H604+H606+H608+H610+H612+H614+H616+H620+H622+H624+H626+H628+H630+H632+H634+H636+H638+H640+H642</f>
        <v>103947.15999999999</v>
      </c>
      <c r="I603" s="30">
        <f t="shared" si="9"/>
        <v>46.05545414266725</v>
      </c>
    </row>
    <row r="604" spans="1:9" ht="16.5" customHeight="1">
      <c r="A604" s="60"/>
      <c r="B604" s="64"/>
      <c r="C604" s="65" t="s">
        <v>255</v>
      </c>
      <c r="D604" s="24" t="s">
        <v>256</v>
      </c>
      <c r="E604" s="66">
        <v>6300</v>
      </c>
      <c r="F604" s="147" t="str">
        <f>F605</f>
        <v>6 300,00</v>
      </c>
      <c r="G604" s="148"/>
      <c r="H604" s="18">
        <v>924</v>
      </c>
      <c r="I604" s="27">
        <f t="shared" si="9"/>
        <v>14.666666666666666</v>
      </c>
    </row>
    <row r="605" spans="1:9" ht="16.5" customHeight="1">
      <c r="A605" s="67"/>
      <c r="B605" s="50"/>
      <c r="C605" s="50"/>
      <c r="D605" s="11" t="s">
        <v>760</v>
      </c>
      <c r="E605" s="51">
        <v>6300</v>
      </c>
      <c r="F605" s="145" t="s">
        <v>607</v>
      </c>
      <c r="G605" s="133"/>
      <c r="H605" s="18">
        <v>924</v>
      </c>
      <c r="I605" s="27">
        <f t="shared" si="9"/>
        <v>14.666666666666666</v>
      </c>
    </row>
    <row r="606" spans="1:9" ht="16.5" customHeight="1">
      <c r="A606" s="73"/>
      <c r="B606" s="74"/>
      <c r="C606" s="83" t="s">
        <v>195</v>
      </c>
      <c r="D606" s="25" t="s">
        <v>196</v>
      </c>
      <c r="E606" s="75">
        <v>142160</v>
      </c>
      <c r="F606" s="136">
        <f>F607</f>
        <v>139160</v>
      </c>
      <c r="G606" s="128"/>
      <c r="H606" s="18">
        <v>55509.22</v>
      </c>
      <c r="I606" s="27">
        <f t="shared" si="9"/>
        <v>39.888775510204084</v>
      </c>
    </row>
    <row r="607" spans="1:9" ht="16.5" customHeight="1">
      <c r="A607" s="78"/>
      <c r="B607" s="15"/>
      <c r="C607" s="50"/>
      <c r="D607" s="11" t="s">
        <v>760</v>
      </c>
      <c r="E607" s="51">
        <v>142160</v>
      </c>
      <c r="F607" s="145">
        <v>139160</v>
      </c>
      <c r="G607" s="133"/>
      <c r="H607" s="18">
        <v>55509.22</v>
      </c>
      <c r="I607" s="27">
        <f t="shared" si="9"/>
        <v>39.888775510204084</v>
      </c>
    </row>
    <row r="608" spans="1:9" ht="16.5" customHeight="1">
      <c r="A608" s="71"/>
      <c r="B608" s="3"/>
      <c r="C608" s="83" t="s">
        <v>223</v>
      </c>
      <c r="D608" s="25" t="s">
        <v>224</v>
      </c>
      <c r="E608" s="75">
        <v>10600</v>
      </c>
      <c r="F608" s="136" t="str">
        <f>F609</f>
        <v>10 600,00</v>
      </c>
      <c r="G608" s="128"/>
      <c r="H608" s="18">
        <v>10442.84</v>
      </c>
      <c r="I608" s="27">
        <f t="shared" si="9"/>
        <v>98.51735849056604</v>
      </c>
    </row>
    <row r="609" spans="1:9" ht="16.5" customHeight="1">
      <c r="A609" s="60"/>
      <c r="B609" s="64"/>
      <c r="C609" s="64"/>
      <c r="D609" s="24" t="s">
        <v>760</v>
      </c>
      <c r="E609" s="66">
        <v>10600</v>
      </c>
      <c r="F609" s="147" t="s">
        <v>761</v>
      </c>
      <c r="G609" s="149"/>
      <c r="H609" s="18">
        <v>10442.84</v>
      </c>
      <c r="I609" s="27">
        <f t="shared" si="9"/>
        <v>98.51735849056604</v>
      </c>
    </row>
    <row r="610" spans="1:9" ht="16.5" customHeight="1">
      <c r="A610" s="60"/>
      <c r="B610" s="64"/>
      <c r="C610" s="65" t="s">
        <v>199</v>
      </c>
      <c r="D610" s="24" t="s">
        <v>200</v>
      </c>
      <c r="E610" s="66">
        <v>23400</v>
      </c>
      <c r="F610" s="147">
        <f>F611</f>
        <v>20100</v>
      </c>
      <c r="G610" s="148"/>
      <c r="H610" s="18">
        <v>9516.75</v>
      </c>
      <c r="I610" s="27">
        <f t="shared" si="9"/>
        <v>47.34701492537314</v>
      </c>
    </row>
    <row r="611" spans="1:9" ht="16.5" customHeight="1">
      <c r="A611" s="60"/>
      <c r="B611" s="64"/>
      <c r="C611" s="64"/>
      <c r="D611" s="24" t="s">
        <v>760</v>
      </c>
      <c r="E611" s="66">
        <v>23400</v>
      </c>
      <c r="F611" s="147">
        <v>20100</v>
      </c>
      <c r="G611" s="149"/>
      <c r="H611" s="18">
        <v>6516.75</v>
      </c>
      <c r="I611" s="27">
        <f t="shared" si="9"/>
        <v>32.42164179104478</v>
      </c>
    </row>
    <row r="612" spans="1:9" ht="16.5" customHeight="1">
      <c r="A612" s="60"/>
      <c r="B612" s="64"/>
      <c r="C612" s="65" t="s">
        <v>202</v>
      </c>
      <c r="D612" s="24" t="s">
        <v>203</v>
      </c>
      <c r="E612" s="66">
        <v>3800</v>
      </c>
      <c r="F612" s="147" t="str">
        <f>F613</f>
        <v>3 800,00</v>
      </c>
      <c r="G612" s="148"/>
      <c r="H612" s="18">
        <v>1411.87</v>
      </c>
      <c r="I612" s="27">
        <f t="shared" si="9"/>
        <v>37.15447368421052</v>
      </c>
    </row>
    <row r="613" spans="1:9" ht="16.5" customHeight="1">
      <c r="A613" s="60"/>
      <c r="B613" s="64"/>
      <c r="C613" s="64"/>
      <c r="D613" s="24" t="s">
        <v>760</v>
      </c>
      <c r="E613" s="66">
        <v>3800</v>
      </c>
      <c r="F613" s="147" t="s">
        <v>764</v>
      </c>
      <c r="G613" s="149"/>
      <c r="H613" s="18">
        <v>1411.87</v>
      </c>
      <c r="I613" s="27">
        <f t="shared" si="9"/>
        <v>37.15447368421052</v>
      </c>
    </row>
    <row r="614" spans="1:9" ht="34.5" customHeight="1">
      <c r="A614" s="60"/>
      <c r="B614" s="64"/>
      <c r="C614" s="65" t="s">
        <v>582</v>
      </c>
      <c r="D614" s="24" t="s">
        <v>583</v>
      </c>
      <c r="E614" s="66">
        <v>1920</v>
      </c>
      <c r="F614" s="147" t="s">
        <v>765</v>
      </c>
      <c r="G614" s="149"/>
      <c r="H614" s="18">
        <v>533</v>
      </c>
      <c r="I614" s="27">
        <f t="shared" si="9"/>
        <v>27.760416666666668</v>
      </c>
    </row>
    <row r="615" spans="1:9" ht="16.5" customHeight="1">
      <c r="A615" s="60"/>
      <c r="B615" s="64"/>
      <c r="C615" s="64"/>
      <c r="D615" s="24" t="s">
        <v>760</v>
      </c>
      <c r="E615" s="66">
        <v>1920</v>
      </c>
      <c r="F615" s="147" t="s">
        <v>765</v>
      </c>
      <c r="G615" s="149"/>
      <c r="H615" s="18">
        <v>533</v>
      </c>
      <c r="I615" s="27">
        <f t="shared" si="9"/>
        <v>27.760416666666668</v>
      </c>
    </row>
    <row r="616" spans="1:9" ht="16.5" customHeight="1">
      <c r="A616" s="60"/>
      <c r="B616" s="64"/>
      <c r="C616" s="65" t="s">
        <v>205</v>
      </c>
      <c r="D616" s="24" t="s">
        <v>128</v>
      </c>
      <c r="E616" s="66">
        <v>13000</v>
      </c>
      <c r="F616" s="147" t="str">
        <f>F617</f>
        <v>12 000,00</v>
      </c>
      <c r="G616" s="148"/>
      <c r="H616" s="18">
        <v>9220.63</v>
      </c>
      <c r="I616" s="27">
        <f t="shared" si="9"/>
        <v>76.83858333333333</v>
      </c>
    </row>
    <row r="617" spans="1:9" ht="16.5" customHeight="1">
      <c r="A617" s="60"/>
      <c r="B617" s="64"/>
      <c r="C617" s="64"/>
      <c r="D617" s="24" t="s">
        <v>495</v>
      </c>
      <c r="E617" s="66">
        <v>13000</v>
      </c>
      <c r="F617" s="147" t="s">
        <v>140</v>
      </c>
      <c r="G617" s="149"/>
      <c r="H617" s="18">
        <v>9220.63</v>
      </c>
      <c r="I617" s="27">
        <f t="shared" si="9"/>
        <v>76.83858333333333</v>
      </c>
    </row>
    <row r="618" spans="1:9" ht="16.5" customHeight="1">
      <c r="A618" s="60"/>
      <c r="B618" s="64"/>
      <c r="C618" s="64"/>
      <c r="D618" s="24" t="s">
        <v>497</v>
      </c>
      <c r="E618" s="66"/>
      <c r="F618" s="32"/>
      <c r="G618" s="33"/>
      <c r="H618" s="18">
        <v>594.7</v>
      </c>
      <c r="I618" s="27"/>
    </row>
    <row r="619" spans="1:9" ht="16.5" customHeight="1">
      <c r="A619" s="60"/>
      <c r="B619" s="64"/>
      <c r="C619" s="64"/>
      <c r="D619" s="24" t="s">
        <v>496</v>
      </c>
      <c r="E619" s="66"/>
      <c r="F619" s="32"/>
      <c r="G619" s="33"/>
      <c r="H619" s="18">
        <v>8625.93</v>
      </c>
      <c r="I619" s="27"/>
    </row>
    <row r="620" spans="1:9" ht="16.5" customHeight="1">
      <c r="A620" s="60"/>
      <c r="B620" s="64"/>
      <c r="C620" s="65" t="s">
        <v>372</v>
      </c>
      <c r="D620" s="24" t="s">
        <v>373</v>
      </c>
      <c r="E620" s="66">
        <v>0</v>
      </c>
      <c r="F620" s="147" t="str">
        <f>F621</f>
        <v>1 000,00</v>
      </c>
      <c r="G620" s="148"/>
      <c r="H620" s="18">
        <v>0</v>
      </c>
      <c r="I620" s="27">
        <f t="shared" si="9"/>
        <v>0</v>
      </c>
    </row>
    <row r="621" spans="1:9" ht="16.5" customHeight="1">
      <c r="A621" s="60"/>
      <c r="B621" s="64"/>
      <c r="C621" s="64"/>
      <c r="D621" s="24" t="s">
        <v>760</v>
      </c>
      <c r="E621" s="66">
        <v>0</v>
      </c>
      <c r="F621" s="147" t="s">
        <v>174</v>
      </c>
      <c r="G621" s="149"/>
      <c r="H621" s="18">
        <v>0</v>
      </c>
      <c r="I621" s="27">
        <f t="shared" si="9"/>
        <v>0</v>
      </c>
    </row>
    <row r="622" spans="1:9" ht="16.5" customHeight="1">
      <c r="A622" s="60"/>
      <c r="B622" s="64"/>
      <c r="C622" s="65" t="s">
        <v>143</v>
      </c>
      <c r="D622" s="24" t="s">
        <v>144</v>
      </c>
      <c r="E622" s="66">
        <v>1000</v>
      </c>
      <c r="F622" s="147" t="s">
        <v>174</v>
      </c>
      <c r="G622" s="149"/>
      <c r="H622" s="18">
        <v>0</v>
      </c>
      <c r="I622" s="27">
        <f t="shared" si="9"/>
        <v>0</v>
      </c>
    </row>
    <row r="623" spans="1:9" ht="16.5" customHeight="1">
      <c r="A623" s="60"/>
      <c r="B623" s="64"/>
      <c r="C623" s="64"/>
      <c r="D623" s="24" t="s">
        <v>760</v>
      </c>
      <c r="E623" s="66">
        <v>1000</v>
      </c>
      <c r="F623" s="147" t="s">
        <v>174</v>
      </c>
      <c r="G623" s="149"/>
      <c r="H623" s="18">
        <v>0</v>
      </c>
      <c r="I623" s="27">
        <f t="shared" si="9"/>
        <v>0</v>
      </c>
    </row>
    <row r="624" spans="1:9" ht="16.5" customHeight="1">
      <c r="A624" s="60"/>
      <c r="B624" s="64"/>
      <c r="C624" s="65" t="s">
        <v>112</v>
      </c>
      <c r="D624" s="24" t="s">
        <v>113</v>
      </c>
      <c r="E624" s="66">
        <v>3000</v>
      </c>
      <c r="F624" s="147" t="str">
        <f>F625</f>
        <v>3 000,00</v>
      </c>
      <c r="G624" s="148"/>
      <c r="H624" s="18">
        <v>1627.17</v>
      </c>
      <c r="I624" s="27">
        <f t="shared" si="9"/>
        <v>54.239000000000004</v>
      </c>
    </row>
    <row r="625" spans="1:9" ht="16.5" customHeight="1">
      <c r="A625" s="60"/>
      <c r="B625" s="64"/>
      <c r="C625" s="64"/>
      <c r="D625" s="24" t="s">
        <v>760</v>
      </c>
      <c r="E625" s="66">
        <v>3000</v>
      </c>
      <c r="F625" s="147" t="s">
        <v>237</v>
      </c>
      <c r="G625" s="149"/>
      <c r="H625" s="18">
        <v>1627.17</v>
      </c>
      <c r="I625" s="27">
        <f t="shared" si="9"/>
        <v>54.239000000000004</v>
      </c>
    </row>
    <row r="626" spans="1:9" ht="16.5" customHeight="1">
      <c r="A626" s="60"/>
      <c r="B626" s="64"/>
      <c r="C626" s="65" t="s">
        <v>605</v>
      </c>
      <c r="D626" s="24" t="s">
        <v>606</v>
      </c>
      <c r="E626" s="66">
        <v>1500</v>
      </c>
      <c r="F626" s="147" t="s">
        <v>340</v>
      </c>
      <c r="G626" s="149"/>
      <c r="H626" s="18">
        <v>738</v>
      </c>
      <c r="I626" s="27">
        <f t="shared" si="9"/>
        <v>49.2</v>
      </c>
    </row>
    <row r="627" spans="1:9" ht="16.5" customHeight="1">
      <c r="A627" s="60"/>
      <c r="B627" s="64"/>
      <c r="C627" s="64"/>
      <c r="D627" s="24" t="s">
        <v>760</v>
      </c>
      <c r="E627" s="66">
        <v>1500</v>
      </c>
      <c r="F627" s="147" t="s">
        <v>340</v>
      </c>
      <c r="G627" s="149"/>
      <c r="H627" s="18">
        <v>738</v>
      </c>
      <c r="I627" s="27">
        <f t="shared" si="9"/>
        <v>49.2</v>
      </c>
    </row>
    <row r="628" spans="1:9" ht="30" customHeight="1">
      <c r="A628" s="60"/>
      <c r="B628" s="64"/>
      <c r="C628" s="65" t="s">
        <v>555</v>
      </c>
      <c r="D628" s="24" t="s">
        <v>556</v>
      </c>
      <c r="E628" s="66">
        <v>1820</v>
      </c>
      <c r="F628" s="147" t="s">
        <v>770</v>
      </c>
      <c r="G628" s="149"/>
      <c r="H628" s="18">
        <v>1283.5</v>
      </c>
      <c r="I628" s="27">
        <f t="shared" si="9"/>
        <v>70.52197802197803</v>
      </c>
    </row>
    <row r="629" spans="1:9" ht="16.5" customHeight="1">
      <c r="A629" s="60"/>
      <c r="B629" s="64"/>
      <c r="C629" s="64"/>
      <c r="D629" s="24" t="str">
        <f>D627</f>
        <v>OR-Straż Gminna-wydatki bieżące</v>
      </c>
      <c r="E629" s="66">
        <v>1820</v>
      </c>
      <c r="F629" s="147" t="s">
        <v>770</v>
      </c>
      <c r="G629" s="149"/>
      <c r="H629" s="18">
        <v>1283.5</v>
      </c>
      <c r="I629" s="27">
        <f t="shared" si="9"/>
        <v>70.52197802197803</v>
      </c>
    </row>
    <row r="630" spans="1:9" ht="29.25" customHeight="1">
      <c r="A630" s="60"/>
      <c r="B630" s="64"/>
      <c r="C630" s="65" t="s">
        <v>558</v>
      </c>
      <c r="D630" s="24" t="s">
        <v>559</v>
      </c>
      <c r="E630" s="66">
        <v>2400</v>
      </c>
      <c r="F630" s="147" t="s">
        <v>751</v>
      </c>
      <c r="G630" s="149"/>
      <c r="H630" s="18">
        <v>799.37</v>
      </c>
      <c r="I630" s="27">
        <f t="shared" si="9"/>
        <v>33.30708333333333</v>
      </c>
    </row>
    <row r="631" spans="1:9" ht="16.5" customHeight="1">
      <c r="A631" s="78"/>
      <c r="B631" s="15"/>
      <c r="C631" s="50"/>
      <c r="D631" s="11" t="s">
        <v>760</v>
      </c>
      <c r="E631" s="51">
        <v>2400</v>
      </c>
      <c r="F631" s="145" t="s">
        <v>751</v>
      </c>
      <c r="G631" s="133"/>
      <c r="H631" s="18">
        <v>799.37</v>
      </c>
      <c r="I631" s="27">
        <f t="shared" si="9"/>
        <v>33.30708333333333</v>
      </c>
    </row>
    <row r="632" spans="1:9" ht="35.25" customHeight="1">
      <c r="A632" s="114"/>
      <c r="B632" s="98"/>
      <c r="C632" s="116" t="s">
        <v>385</v>
      </c>
      <c r="D632" s="14" t="s">
        <v>386</v>
      </c>
      <c r="E632" s="70">
        <v>5000</v>
      </c>
      <c r="F632" s="152">
        <f>F633</f>
        <v>10000</v>
      </c>
      <c r="G632" s="153"/>
      <c r="H632" s="18">
        <v>5670.08</v>
      </c>
      <c r="I632" s="27">
        <f t="shared" si="9"/>
        <v>56.7008</v>
      </c>
    </row>
    <row r="633" spans="1:9" ht="16.5" customHeight="1">
      <c r="A633" s="73"/>
      <c r="B633" s="74"/>
      <c r="C633" s="74"/>
      <c r="D633" s="25" t="s">
        <v>760</v>
      </c>
      <c r="E633" s="75">
        <v>5000</v>
      </c>
      <c r="F633" s="136">
        <v>10000</v>
      </c>
      <c r="G633" s="156"/>
      <c r="H633" s="18">
        <v>5670.08</v>
      </c>
      <c r="I633" s="27">
        <f t="shared" si="9"/>
        <v>56.7008</v>
      </c>
    </row>
    <row r="634" spans="1:9" ht="16.5" customHeight="1">
      <c r="A634" s="78"/>
      <c r="B634" s="15"/>
      <c r="C634" s="10" t="s">
        <v>283</v>
      </c>
      <c r="D634" s="11" t="s">
        <v>284</v>
      </c>
      <c r="E634" s="51">
        <v>200</v>
      </c>
      <c r="F634" s="145" t="s">
        <v>340</v>
      </c>
      <c r="G634" s="133"/>
      <c r="H634" s="18">
        <v>133.73</v>
      </c>
      <c r="I634" s="27">
        <f t="shared" si="9"/>
        <v>8.915333333333333</v>
      </c>
    </row>
    <row r="635" spans="1:9" ht="16.5" customHeight="1">
      <c r="A635" s="71"/>
      <c r="B635" s="3"/>
      <c r="C635" s="74"/>
      <c r="D635" s="25" t="s">
        <v>760</v>
      </c>
      <c r="E635" s="75">
        <v>200</v>
      </c>
      <c r="F635" s="136" t="s">
        <v>340</v>
      </c>
      <c r="G635" s="156"/>
      <c r="H635" s="18">
        <v>133.73</v>
      </c>
      <c r="I635" s="27">
        <f t="shared" si="9"/>
        <v>8.915333333333333</v>
      </c>
    </row>
    <row r="636" spans="1:9" ht="16.5" customHeight="1">
      <c r="A636" s="60"/>
      <c r="B636" s="64"/>
      <c r="C636" s="65" t="s">
        <v>213</v>
      </c>
      <c r="D636" s="24" t="s">
        <v>214</v>
      </c>
      <c r="E636" s="66">
        <v>4000</v>
      </c>
      <c r="F636" s="147" t="str">
        <f>F637</f>
        <v>4 000,00</v>
      </c>
      <c r="G636" s="149"/>
      <c r="H636" s="18">
        <v>2537</v>
      </c>
      <c r="I636" s="27">
        <f t="shared" si="9"/>
        <v>63.425</v>
      </c>
    </row>
    <row r="637" spans="1:9" ht="16.5" customHeight="1">
      <c r="A637" s="60"/>
      <c r="B637" s="64"/>
      <c r="C637" s="64"/>
      <c r="D637" s="24" t="s">
        <v>760</v>
      </c>
      <c r="E637" s="66">
        <v>4000</v>
      </c>
      <c r="F637" s="147" t="s">
        <v>190</v>
      </c>
      <c r="G637" s="149"/>
      <c r="H637" s="18">
        <v>2537</v>
      </c>
      <c r="I637" s="27">
        <f t="shared" si="9"/>
        <v>63.425</v>
      </c>
    </row>
    <row r="638" spans="1:9" ht="16.5" customHeight="1">
      <c r="A638" s="60"/>
      <c r="B638" s="64"/>
      <c r="C638" s="65" t="s">
        <v>235</v>
      </c>
      <c r="D638" s="24" t="s">
        <v>236</v>
      </c>
      <c r="E638" s="66">
        <v>4400</v>
      </c>
      <c r="F638" s="147" t="str">
        <f>F639</f>
        <v>4 400,00</v>
      </c>
      <c r="G638" s="149"/>
      <c r="H638" s="18">
        <v>3300</v>
      </c>
      <c r="I638" s="27">
        <f t="shared" si="9"/>
        <v>75</v>
      </c>
    </row>
    <row r="639" spans="1:9" ht="16.5" customHeight="1">
      <c r="A639" s="60"/>
      <c r="B639" s="64"/>
      <c r="C639" s="64"/>
      <c r="D639" s="24" t="s">
        <v>760</v>
      </c>
      <c r="E639" s="66">
        <v>4400</v>
      </c>
      <c r="F639" s="147" t="s">
        <v>772</v>
      </c>
      <c r="G639" s="149"/>
      <c r="H639" s="18">
        <v>3300</v>
      </c>
      <c r="I639" s="27">
        <f t="shared" si="9"/>
        <v>75</v>
      </c>
    </row>
    <row r="640" spans="1:9" ht="16.5" customHeight="1">
      <c r="A640" s="60"/>
      <c r="B640" s="64"/>
      <c r="C640" s="65" t="s">
        <v>365</v>
      </c>
      <c r="D640" s="24" t="s">
        <v>366</v>
      </c>
      <c r="E640" s="66">
        <v>200</v>
      </c>
      <c r="F640" s="147" t="s">
        <v>232</v>
      </c>
      <c r="G640" s="149"/>
      <c r="H640" s="18">
        <v>0</v>
      </c>
      <c r="I640" s="27">
        <f t="shared" si="9"/>
        <v>0</v>
      </c>
    </row>
    <row r="641" spans="1:9" ht="16.5" customHeight="1">
      <c r="A641" s="60"/>
      <c r="B641" s="64"/>
      <c r="C641" s="64"/>
      <c r="D641" s="24" t="s">
        <v>760</v>
      </c>
      <c r="E641" s="66">
        <v>200</v>
      </c>
      <c r="F641" s="147" t="s">
        <v>232</v>
      </c>
      <c r="G641" s="149"/>
      <c r="H641" s="18">
        <v>0</v>
      </c>
      <c r="I641" s="27">
        <f t="shared" si="9"/>
        <v>0</v>
      </c>
    </row>
    <row r="642" spans="1:9" ht="33" customHeight="1">
      <c r="A642" s="60"/>
      <c r="B642" s="64"/>
      <c r="C642" s="65" t="s">
        <v>454</v>
      </c>
      <c r="D642" s="24" t="s">
        <v>455</v>
      </c>
      <c r="E642" s="66">
        <v>1000</v>
      </c>
      <c r="F642" s="147" t="s">
        <v>174</v>
      </c>
      <c r="G642" s="149"/>
      <c r="H642" s="18">
        <v>300</v>
      </c>
      <c r="I642" s="27">
        <f t="shared" si="9"/>
        <v>30</v>
      </c>
    </row>
    <row r="643" spans="1:9" ht="16.5" customHeight="1">
      <c r="A643" s="60"/>
      <c r="B643" s="64"/>
      <c r="C643" s="64"/>
      <c r="D643" s="24" t="s">
        <v>760</v>
      </c>
      <c r="E643" s="66">
        <v>1000</v>
      </c>
      <c r="F643" s="147" t="s">
        <v>174</v>
      </c>
      <c r="G643" s="149"/>
      <c r="H643" s="18">
        <v>300</v>
      </c>
      <c r="I643" s="27">
        <f t="shared" si="9"/>
        <v>30</v>
      </c>
    </row>
    <row r="644" spans="1:9" ht="16.5" customHeight="1">
      <c r="A644" s="60"/>
      <c r="B644" s="61" t="s">
        <v>773</v>
      </c>
      <c r="C644" s="61"/>
      <c r="D644" s="62" t="s">
        <v>774</v>
      </c>
      <c r="E644" s="63">
        <f>E645</f>
        <v>1245</v>
      </c>
      <c r="F644" s="150">
        <f>F645+F647+F649+F652+F654</f>
        <v>13612</v>
      </c>
      <c r="G644" s="151"/>
      <c r="H644" s="21">
        <f>H645+H647+H649+H652+H654</f>
        <v>10405.39</v>
      </c>
      <c r="I644" s="28">
        <f t="shared" si="9"/>
        <v>76.44277108433734</v>
      </c>
    </row>
    <row r="645" spans="1:9" ht="49.5" customHeight="1">
      <c r="A645" s="60"/>
      <c r="B645" s="64"/>
      <c r="C645" s="65" t="s">
        <v>244</v>
      </c>
      <c r="D645" s="24" t="s">
        <v>245</v>
      </c>
      <c r="E645" s="66">
        <v>1245</v>
      </c>
      <c r="F645" s="147" t="s">
        <v>775</v>
      </c>
      <c r="G645" s="149"/>
      <c r="H645" s="18">
        <v>623</v>
      </c>
      <c r="I645" s="27">
        <f t="shared" si="9"/>
        <v>50.040160642570285</v>
      </c>
    </row>
    <row r="646" spans="1:9" ht="33" customHeight="1">
      <c r="A646" s="60"/>
      <c r="B646" s="64"/>
      <c r="C646" s="10"/>
      <c r="D646" s="11" t="s">
        <v>776</v>
      </c>
      <c r="E646" s="66">
        <v>1245</v>
      </c>
      <c r="F646" s="147" t="s">
        <v>775</v>
      </c>
      <c r="G646" s="149"/>
      <c r="H646" s="18">
        <v>623</v>
      </c>
      <c r="I646" s="27">
        <f t="shared" si="9"/>
        <v>50.040160642570285</v>
      </c>
    </row>
    <row r="647" spans="1:9" ht="17.25" customHeight="1">
      <c r="A647" s="60"/>
      <c r="B647" s="64"/>
      <c r="C647" s="13">
        <v>4210</v>
      </c>
      <c r="D647" s="14" t="s">
        <v>128</v>
      </c>
      <c r="E647" s="66">
        <v>0</v>
      </c>
      <c r="F647" s="147">
        <v>2583</v>
      </c>
      <c r="G647" s="148"/>
      <c r="H647" s="18">
        <v>0</v>
      </c>
      <c r="I647" s="27">
        <f t="shared" si="9"/>
        <v>0</v>
      </c>
    </row>
    <row r="648" spans="1:9" ht="17.25" customHeight="1">
      <c r="A648" s="60"/>
      <c r="B648" s="64"/>
      <c r="C648" s="12"/>
      <c r="D648" s="9" t="s">
        <v>783</v>
      </c>
      <c r="E648" s="66"/>
      <c r="F648" s="147">
        <v>2583</v>
      </c>
      <c r="G648" s="148"/>
      <c r="H648" s="18">
        <v>0</v>
      </c>
      <c r="I648" s="27">
        <f t="shared" si="9"/>
        <v>0</v>
      </c>
    </row>
    <row r="649" spans="1:9" ht="16.5" customHeight="1">
      <c r="A649" s="60"/>
      <c r="B649" s="64"/>
      <c r="C649" s="65" t="s">
        <v>112</v>
      </c>
      <c r="D649" s="24" t="s">
        <v>113</v>
      </c>
      <c r="E649" s="66">
        <v>0</v>
      </c>
      <c r="F649" s="147" t="s">
        <v>777</v>
      </c>
      <c r="G649" s="149"/>
      <c r="H649" s="18">
        <f>H650+H651</f>
        <v>8520.21</v>
      </c>
      <c r="I649" s="27">
        <f aca="true" t="shared" si="10" ref="I649:I712">H649/F649%</f>
        <v>99.99072878770097</v>
      </c>
    </row>
    <row r="650" spans="1:9" ht="16.5" customHeight="1">
      <c r="A650" s="60"/>
      <c r="B650" s="64"/>
      <c r="C650" s="64"/>
      <c r="D650" s="24" t="s">
        <v>778</v>
      </c>
      <c r="E650" s="66">
        <v>0</v>
      </c>
      <c r="F650" s="147" t="s">
        <v>779</v>
      </c>
      <c r="G650" s="149"/>
      <c r="H650" s="18">
        <v>955.71</v>
      </c>
      <c r="I650" s="27">
        <f t="shared" si="10"/>
        <v>99.96966527196652</v>
      </c>
    </row>
    <row r="651" spans="1:9" ht="20.25" customHeight="1">
      <c r="A651" s="60"/>
      <c r="B651" s="64"/>
      <c r="C651" s="64"/>
      <c r="D651" s="24" t="s">
        <v>780</v>
      </c>
      <c r="E651" s="66">
        <v>0</v>
      </c>
      <c r="F651" s="147" t="s">
        <v>781</v>
      </c>
      <c r="G651" s="149"/>
      <c r="H651" s="18">
        <v>7564.5</v>
      </c>
      <c r="I651" s="27">
        <f t="shared" si="10"/>
        <v>99.99339061467283</v>
      </c>
    </row>
    <row r="652" spans="1:9" ht="16.5" customHeight="1">
      <c r="A652" s="60"/>
      <c r="B652" s="64"/>
      <c r="C652" s="65" t="s">
        <v>283</v>
      </c>
      <c r="D652" s="24" t="s">
        <v>284</v>
      </c>
      <c r="E652" s="66">
        <v>0</v>
      </c>
      <c r="F652" s="147" t="s">
        <v>782</v>
      </c>
      <c r="G652" s="149"/>
      <c r="H652" s="18">
        <v>254.19</v>
      </c>
      <c r="I652" s="27">
        <f t="shared" si="10"/>
        <v>99.68235294117648</v>
      </c>
    </row>
    <row r="653" spans="1:9" ht="16.5" customHeight="1">
      <c r="A653" s="60"/>
      <c r="B653" s="64"/>
      <c r="C653" s="64"/>
      <c r="D653" s="24" t="s">
        <v>783</v>
      </c>
      <c r="E653" s="66">
        <v>0</v>
      </c>
      <c r="F653" s="147" t="s">
        <v>782</v>
      </c>
      <c r="G653" s="149"/>
      <c r="H653" s="18">
        <v>254.19</v>
      </c>
      <c r="I653" s="27">
        <f t="shared" si="10"/>
        <v>99.68235294117648</v>
      </c>
    </row>
    <row r="654" spans="1:9" ht="33" customHeight="1">
      <c r="A654" s="60"/>
      <c r="B654" s="64"/>
      <c r="C654" s="65" t="s">
        <v>454</v>
      </c>
      <c r="D654" s="24" t="s">
        <v>455</v>
      </c>
      <c r="E654" s="66">
        <v>0</v>
      </c>
      <c r="F654" s="147" t="s">
        <v>784</v>
      </c>
      <c r="G654" s="149"/>
      <c r="H654" s="18">
        <v>1007.99</v>
      </c>
      <c r="I654" s="27">
        <f t="shared" si="10"/>
        <v>99.99900793650794</v>
      </c>
    </row>
    <row r="655" spans="1:9" ht="16.5" customHeight="1">
      <c r="A655" s="60"/>
      <c r="B655" s="64"/>
      <c r="C655" s="64"/>
      <c r="D655" s="24" t="s">
        <v>783</v>
      </c>
      <c r="E655" s="66">
        <v>0</v>
      </c>
      <c r="F655" s="147" t="s">
        <v>784</v>
      </c>
      <c r="G655" s="149"/>
      <c r="H655" s="18">
        <v>1007.99</v>
      </c>
      <c r="I655" s="27">
        <f t="shared" si="10"/>
        <v>99.99900793650794</v>
      </c>
    </row>
    <row r="656" spans="1:9" ht="16.5" customHeight="1">
      <c r="A656" s="60"/>
      <c r="B656" s="61" t="s">
        <v>785</v>
      </c>
      <c r="C656" s="61"/>
      <c r="D656" s="62" t="s">
        <v>193</v>
      </c>
      <c r="E656" s="63">
        <f>E657</f>
        <v>15000</v>
      </c>
      <c r="F656" s="150" t="s">
        <v>131</v>
      </c>
      <c r="G656" s="151"/>
      <c r="H656" s="21">
        <f>H657</f>
        <v>5372.69</v>
      </c>
      <c r="I656" s="28">
        <f t="shared" si="10"/>
        <v>35.81793333333333</v>
      </c>
    </row>
    <row r="657" spans="1:9" ht="16.5" customHeight="1">
      <c r="A657" s="60"/>
      <c r="B657" s="64"/>
      <c r="C657" s="65" t="s">
        <v>112</v>
      </c>
      <c r="D657" s="24" t="s">
        <v>113</v>
      </c>
      <c r="E657" s="66">
        <v>15000</v>
      </c>
      <c r="F657" s="147" t="s">
        <v>131</v>
      </c>
      <c r="G657" s="149"/>
      <c r="H657" s="18">
        <v>5372.69</v>
      </c>
      <c r="I657" s="27">
        <f t="shared" si="10"/>
        <v>35.81793333333333</v>
      </c>
    </row>
    <row r="658" spans="1:9" ht="16.5" customHeight="1">
      <c r="A658" s="67"/>
      <c r="B658" s="50"/>
      <c r="C658" s="50"/>
      <c r="D658" s="11" t="s">
        <v>786</v>
      </c>
      <c r="E658" s="51">
        <v>15000</v>
      </c>
      <c r="F658" s="145" t="s">
        <v>131</v>
      </c>
      <c r="G658" s="133"/>
      <c r="H658" s="18">
        <v>5372.69</v>
      </c>
      <c r="I658" s="27">
        <f t="shared" si="10"/>
        <v>35.81793333333333</v>
      </c>
    </row>
    <row r="659" spans="1:9" ht="16.5" customHeight="1">
      <c r="A659" s="110" t="s">
        <v>787</v>
      </c>
      <c r="B659" s="111"/>
      <c r="C659" s="111"/>
      <c r="D659" s="112" t="s">
        <v>788</v>
      </c>
      <c r="E659" s="113">
        <f>E660+E672</f>
        <v>2267088</v>
      </c>
      <c r="F659" s="166" t="s">
        <v>789</v>
      </c>
      <c r="G659" s="167"/>
      <c r="H659" s="23">
        <f>H660+H672</f>
        <v>1052609.52</v>
      </c>
      <c r="I659" s="23">
        <f t="shared" si="10"/>
        <v>46.43002477186594</v>
      </c>
    </row>
    <row r="660" spans="1:9" ht="42.75" customHeight="1">
      <c r="A660" s="60"/>
      <c r="B660" s="61" t="s">
        <v>790</v>
      </c>
      <c r="C660" s="61"/>
      <c r="D660" s="62" t="s">
        <v>791</v>
      </c>
      <c r="E660" s="63">
        <f>E661</f>
        <v>1278049</v>
      </c>
      <c r="F660" s="150" t="s">
        <v>792</v>
      </c>
      <c r="G660" s="151"/>
      <c r="H660" s="21">
        <f>H661</f>
        <v>664566.92</v>
      </c>
      <c r="I660" s="28">
        <f t="shared" si="10"/>
        <v>51.99854778650897</v>
      </c>
    </row>
    <row r="661" spans="1:9" ht="43.5" customHeight="1">
      <c r="A661" s="60"/>
      <c r="B661" s="64"/>
      <c r="C661" s="65" t="s">
        <v>793</v>
      </c>
      <c r="D661" s="24" t="s">
        <v>794</v>
      </c>
      <c r="E661" s="66">
        <f>SUM(E662:E671)</f>
        <v>1278049</v>
      </c>
      <c r="F661" s="147" t="s">
        <v>792</v>
      </c>
      <c r="G661" s="149"/>
      <c r="H661" s="18">
        <f>SUM(H662:H671)</f>
        <v>664566.92</v>
      </c>
      <c r="I661" s="27">
        <f t="shared" si="10"/>
        <v>51.99854778650897</v>
      </c>
    </row>
    <row r="662" spans="1:9" ht="16.5" customHeight="1">
      <c r="A662" s="60"/>
      <c r="B662" s="64"/>
      <c r="C662" s="64"/>
      <c r="D662" s="24" t="s">
        <v>795</v>
      </c>
      <c r="E662" s="66">
        <v>630828</v>
      </c>
      <c r="F662" s="147" t="s">
        <v>796</v>
      </c>
      <c r="G662" s="149"/>
      <c r="H662" s="18">
        <v>322625.64</v>
      </c>
      <c r="I662" s="27">
        <f t="shared" si="10"/>
        <v>51.14320226749606</v>
      </c>
    </row>
    <row r="663" spans="1:9" ht="16.5" customHeight="1">
      <c r="A663" s="60"/>
      <c r="B663" s="64"/>
      <c r="C663" s="64"/>
      <c r="D663" s="24" t="s">
        <v>797</v>
      </c>
      <c r="E663" s="66">
        <v>150132</v>
      </c>
      <c r="F663" s="147" t="s">
        <v>798</v>
      </c>
      <c r="G663" s="149"/>
      <c r="H663" s="18">
        <v>74165.58</v>
      </c>
      <c r="I663" s="27">
        <f t="shared" si="10"/>
        <v>49.40024778195188</v>
      </c>
    </row>
    <row r="664" spans="1:9" ht="16.5" customHeight="1">
      <c r="A664" s="60"/>
      <c r="B664" s="64"/>
      <c r="C664" s="64"/>
      <c r="D664" s="24" t="s">
        <v>799</v>
      </c>
      <c r="E664" s="66">
        <v>95400</v>
      </c>
      <c r="F664" s="147" t="s">
        <v>800</v>
      </c>
      <c r="G664" s="149"/>
      <c r="H664" s="18">
        <v>45682.91</v>
      </c>
      <c r="I664" s="27">
        <f t="shared" si="10"/>
        <v>47.8856498951782</v>
      </c>
    </row>
    <row r="665" spans="1:9" ht="16.5" customHeight="1">
      <c r="A665" s="60"/>
      <c r="B665" s="64"/>
      <c r="C665" s="64"/>
      <c r="D665" s="24" t="s">
        <v>801</v>
      </c>
      <c r="E665" s="66">
        <v>36036</v>
      </c>
      <c r="F665" s="147" t="s">
        <v>802</v>
      </c>
      <c r="G665" s="149"/>
      <c r="H665" s="18">
        <v>15901.99</v>
      </c>
      <c r="I665" s="27">
        <f t="shared" si="10"/>
        <v>44.12806637806638</v>
      </c>
    </row>
    <row r="666" spans="1:9" ht="16.5" customHeight="1">
      <c r="A666" s="60"/>
      <c r="B666" s="64"/>
      <c r="C666" s="64"/>
      <c r="D666" s="24" t="s">
        <v>803</v>
      </c>
      <c r="E666" s="66">
        <v>18208</v>
      </c>
      <c r="F666" s="147" t="s">
        <v>804</v>
      </c>
      <c r="G666" s="149"/>
      <c r="H666" s="18">
        <v>7982.25</v>
      </c>
      <c r="I666" s="27">
        <f t="shared" si="10"/>
        <v>43.83924648506151</v>
      </c>
    </row>
    <row r="667" spans="1:9" ht="16.5" customHeight="1">
      <c r="A667" s="60"/>
      <c r="B667" s="64"/>
      <c r="C667" s="64"/>
      <c r="D667" s="24" t="s">
        <v>805</v>
      </c>
      <c r="E667" s="66">
        <v>48007</v>
      </c>
      <c r="F667" s="147" t="s">
        <v>806</v>
      </c>
      <c r="G667" s="149"/>
      <c r="H667" s="18">
        <v>23528.21</v>
      </c>
      <c r="I667" s="27">
        <f t="shared" si="10"/>
        <v>49.00995688128815</v>
      </c>
    </row>
    <row r="668" spans="1:9" ht="16.5" customHeight="1">
      <c r="A668" s="60"/>
      <c r="B668" s="64"/>
      <c r="C668" s="64"/>
      <c r="D668" s="24" t="s">
        <v>807</v>
      </c>
      <c r="E668" s="66">
        <v>292663</v>
      </c>
      <c r="F668" s="147" t="s">
        <v>808</v>
      </c>
      <c r="G668" s="149"/>
      <c r="H668" s="18">
        <v>146177.32</v>
      </c>
      <c r="I668" s="27">
        <f t="shared" si="10"/>
        <v>49.947318246583954</v>
      </c>
    </row>
    <row r="669" spans="1:9" ht="30" customHeight="1">
      <c r="A669" s="60"/>
      <c r="B669" s="64"/>
      <c r="C669" s="64"/>
      <c r="D669" s="24" t="s">
        <v>809</v>
      </c>
      <c r="E669" s="66">
        <v>4575</v>
      </c>
      <c r="F669" s="147" t="s">
        <v>810</v>
      </c>
      <c r="G669" s="149"/>
      <c r="H669" s="18">
        <v>2352.55</v>
      </c>
      <c r="I669" s="27">
        <f t="shared" si="10"/>
        <v>51.42185792349727</v>
      </c>
    </row>
    <row r="670" spans="1:9" ht="15" customHeight="1">
      <c r="A670" s="60"/>
      <c r="B670" s="64"/>
      <c r="C670" s="64"/>
      <c r="D670" s="24" t="s">
        <v>1771</v>
      </c>
      <c r="E670" s="66"/>
      <c r="F670" s="32"/>
      <c r="G670" s="33"/>
      <c r="H670" s="18">
        <v>25453.61</v>
      </c>
      <c r="I670" s="27"/>
    </row>
    <row r="671" spans="1:9" ht="37.5" customHeight="1">
      <c r="A671" s="60"/>
      <c r="B671" s="64"/>
      <c r="C671" s="64"/>
      <c r="D671" s="24" t="s">
        <v>811</v>
      </c>
      <c r="E671" s="66">
        <v>2200</v>
      </c>
      <c r="F671" s="147" t="s">
        <v>349</v>
      </c>
      <c r="G671" s="149"/>
      <c r="H671" s="18">
        <v>696.86</v>
      </c>
      <c r="I671" s="27">
        <f t="shared" si="10"/>
        <v>31.675454545454546</v>
      </c>
    </row>
    <row r="672" spans="1:9" ht="45" customHeight="1">
      <c r="A672" s="60"/>
      <c r="B672" s="61" t="s">
        <v>812</v>
      </c>
      <c r="C672" s="61"/>
      <c r="D672" s="62" t="s">
        <v>813</v>
      </c>
      <c r="E672" s="63">
        <f>E673</f>
        <v>989039</v>
      </c>
      <c r="F672" s="150" t="s">
        <v>814</v>
      </c>
      <c r="G672" s="151"/>
      <c r="H672" s="21">
        <f>H673</f>
        <v>388042.6</v>
      </c>
      <c r="I672" s="27">
        <f t="shared" si="10"/>
        <v>39.234307241676014</v>
      </c>
    </row>
    <row r="673" spans="1:9" ht="16.5" customHeight="1">
      <c r="A673" s="60"/>
      <c r="B673" s="64"/>
      <c r="C673" s="65" t="s">
        <v>815</v>
      </c>
      <c r="D673" s="24" t="s">
        <v>816</v>
      </c>
      <c r="E673" s="66">
        <f>SUM(E674:E680)</f>
        <v>989039</v>
      </c>
      <c r="F673" s="147" t="s">
        <v>814</v>
      </c>
      <c r="G673" s="149"/>
      <c r="H673" s="18">
        <f>SUM(H674:H680)</f>
        <v>388042.6</v>
      </c>
      <c r="I673" s="27">
        <f t="shared" si="10"/>
        <v>39.234307241676014</v>
      </c>
    </row>
    <row r="674" spans="1:9" ht="34.5" customHeight="1">
      <c r="A674" s="60"/>
      <c r="B674" s="64"/>
      <c r="C674" s="64"/>
      <c r="D674" s="24" t="s">
        <v>817</v>
      </c>
      <c r="E674" s="66">
        <v>50700</v>
      </c>
      <c r="F674" s="147" t="s">
        <v>818</v>
      </c>
      <c r="G674" s="149"/>
      <c r="H674" s="18">
        <v>23754.54</v>
      </c>
      <c r="I674" s="27">
        <f t="shared" si="10"/>
        <v>46.85313609467456</v>
      </c>
    </row>
    <row r="675" spans="1:9" ht="21" customHeight="1">
      <c r="A675" s="60"/>
      <c r="B675" s="64"/>
      <c r="C675" s="64"/>
      <c r="D675" s="24" t="s">
        <v>819</v>
      </c>
      <c r="E675" s="66">
        <v>114832</v>
      </c>
      <c r="F675" s="147" t="s">
        <v>820</v>
      </c>
      <c r="G675" s="149"/>
      <c r="H675" s="18">
        <v>64288.06</v>
      </c>
      <c r="I675" s="27">
        <f t="shared" si="10"/>
        <v>55.98444684408528</v>
      </c>
    </row>
    <row r="676" spans="1:9" ht="51.75" customHeight="1">
      <c r="A676" s="60"/>
      <c r="B676" s="64"/>
      <c r="C676" s="64"/>
      <c r="D676" s="24" t="s">
        <v>821</v>
      </c>
      <c r="E676" s="66">
        <v>7500</v>
      </c>
      <c r="F676" s="147" t="s">
        <v>117</v>
      </c>
      <c r="G676" s="149"/>
      <c r="H676" s="18">
        <v>0</v>
      </c>
      <c r="I676" s="27">
        <f t="shared" si="10"/>
        <v>0</v>
      </c>
    </row>
    <row r="677" spans="1:9" ht="34.5" customHeight="1">
      <c r="A677" s="60"/>
      <c r="B677" s="64"/>
      <c r="C677" s="64"/>
      <c r="D677" s="24" t="s">
        <v>822</v>
      </c>
      <c r="E677" s="66">
        <v>1500</v>
      </c>
      <c r="F677" s="147" t="s">
        <v>340</v>
      </c>
      <c r="G677" s="149"/>
      <c r="H677" s="18">
        <v>0</v>
      </c>
      <c r="I677" s="27">
        <f t="shared" si="10"/>
        <v>0</v>
      </c>
    </row>
    <row r="678" spans="1:9" ht="16.5" customHeight="1">
      <c r="A678" s="67"/>
      <c r="B678" s="50"/>
      <c r="C678" s="50"/>
      <c r="D678" s="11" t="s">
        <v>823</v>
      </c>
      <c r="E678" s="51">
        <v>600000</v>
      </c>
      <c r="F678" s="145" t="s">
        <v>824</v>
      </c>
      <c r="G678" s="133"/>
      <c r="H678" s="18">
        <v>300000</v>
      </c>
      <c r="I678" s="27">
        <f t="shared" si="10"/>
        <v>50</v>
      </c>
    </row>
    <row r="679" spans="1:9" ht="29.25" customHeight="1">
      <c r="A679" s="68"/>
      <c r="B679" s="69"/>
      <c r="C679" s="69"/>
      <c r="D679" s="14" t="s">
        <v>825</v>
      </c>
      <c r="E679" s="70">
        <v>32662</v>
      </c>
      <c r="F679" s="152" t="s">
        <v>826</v>
      </c>
      <c r="G679" s="153"/>
      <c r="H679" s="18">
        <v>0</v>
      </c>
      <c r="I679" s="27">
        <f t="shared" si="10"/>
        <v>0</v>
      </c>
    </row>
    <row r="680" spans="1:9" ht="42" customHeight="1">
      <c r="A680" s="123"/>
      <c r="B680" s="72"/>
      <c r="C680" s="72"/>
      <c r="D680" s="25" t="s">
        <v>827</v>
      </c>
      <c r="E680" s="75">
        <v>181845</v>
      </c>
      <c r="F680" s="136" t="s">
        <v>828</v>
      </c>
      <c r="G680" s="156"/>
      <c r="H680" s="18">
        <v>0</v>
      </c>
      <c r="I680" s="27">
        <f t="shared" si="10"/>
        <v>0</v>
      </c>
    </row>
    <row r="681" spans="1:9" ht="16.5" customHeight="1">
      <c r="A681" s="56" t="s">
        <v>829</v>
      </c>
      <c r="B681" s="57"/>
      <c r="C681" s="57"/>
      <c r="D681" s="58" t="s">
        <v>830</v>
      </c>
      <c r="E681" s="59">
        <f>E682</f>
        <v>548500</v>
      </c>
      <c r="F681" s="157">
        <f>F682</f>
        <v>277950</v>
      </c>
      <c r="G681" s="158"/>
      <c r="H681" s="23">
        <v>0</v>
      </c>
      <c r="I681" s="29">
        <f t="shared" si="10"/>
        <v>0</v>
      </c>
    </row>
    <row r="682" spans="1:9" ht="16.5" customHeight="1">
      <c r="A682" s="60"/>
      <c r="B682" s="61" t="s">
        <v>831</v>
      </c>
      <c r="C682" s="61"/>
      <c r="D682" s="62" t="s">
        <v>832</v>
      </c>
      <c r="E682" s="63">
        <v>548500</v>
      </c>
      <c r="F682" s="150">
        <f>F683</f>
        <v>277950</v>
      </c>
      <c r="G682" s="151"/>
      <c r="H682" s="21">
        <v>0</v>
      </c>
      <c r="I682" s="28">
        <f t="shared" si="10"/>
        <v>0</v>
      </c>
    </row>
    <row r="683" spans="1:9" ht="16.5" customHeight="1">
      <c r="A683" s="60"/>
      <c r="B683" s="64"/>
      <c r="C683" s="65" t="s">
        <v>833</v>
      </c>
      <c r="D683" s="24" t="s">
        <v>834</v>
      </c>
      <c r="E683" s="66">
        <v>548500</v>
      </c>
      <c r="F683" s="147">
        <f>F684+F685</f>
        <v>277950</v>
      </c>
      <c r="G683" s="149"/>
      <c r="H683" s="18">
        <v>0</v>
      </c>
      <c r="I683" s="27">
        <f t="shared" si="10"/>
        <v>0</v>
      </c>
    </row>
    <row r="684" spans="1:9" ht="16.5" customHeight="1">
      <c r="A684" s="60"/>
      <c r="B684" s="64"/>
      <c r="C684" s="64"/>
      <c r="D684" s="24" t="s">
        <v>835</v>
      </c>
      <c r="E684" s="66">
        <v>430700</v>
      </c>
      <c r="F684" s="147">
        <v>172517</v>
      </c>
      <c r="G684" s="149"/>
      <c r="H684" s="18">
        <v>0</v>
      </c>
      <c r="I684" s="27">
        <f t="shared" si="10"/>
        <v>0</v>
      </c>
    </row>
    <row r="685" spans="1:9" ht="16.5" customHeight="1">
      <c r="A685" s="60"/>
      <c r="B685" s="64"/>
      <c r="C685" s="64"/>
      <c r="D685" s="24" t="s">
        <v>836</v>
      </c>
      <c r="E685" s="66">
        <v>117800</v>
      </c>
      <c r="F685" s="147">
        <v>105433</v>
      </c>
      <c r="G685" s="149"/>
      <c r="H685" s="18">
        <v>0</v>
      </c>
      <c r="I685" s="27">
        <f t="shared" si="10"/>
        <v>0</v>
      </c>
    </row>
    <row r="686" spans="1:9" ht="16.5" customHeight="1">
      <c r="A686" s="56" t="s">
        <v>837</v>
      </c>
      <c r="B686" s="57"/>
      <c r="C686" s="57"/>
      <c r="D686" s="58" t="s">
        <v>838</v>
      </c>
      <c r="E686" s="59">
        <f>E687+E868+E921+E973+E1036+E1076+E1105+E1143</f>
        <v>15130647</v>
      </c>
      <c r="F686" s="157">
        <f>F687+F868+F921+F973+F1036+F1076+F1105+F1143</f>
        <v>13097910</v>
      </c>
      <c r="G686" s="158"/>
      <c r="H686" s="23">
        <f>H687+H868+H921+H973+H1036+H1076+H1105+H1143</f>
        <v>5947944.38</v>
      </c>
      <c r="I686" s="29">
        <f t="shared" si="10"/>
        <v>45.411400597499906</v>
      </c>
    </row>
    <row r="687" spans="1:9" ht="16.5" customHeight="1">
      <c r="A687" s="60"/>
      <c r="B687" s="61" t="s">
        <v>839</v>
      </c>
      <c r="C687" s="61"/>
      <c r="D687" s="62" t="s">
        <v>840</v>
      </c>
      <c r="E687" s="63">
        <f>E688+E693+E695+E702+E719+E730+E743+E756+E758+E763+E780+E784+E795+E802+E809+E820+E827+E830+E838+E846+E854+E863+E866</f>
        <v>6424055</v>
      </c>
      <c r="F687" s="150">
        <f>F688+F693+F695+F702+F719+F730+F743+F756+F758+F763+F780+F784+F795+F802+F809+F820+F827+F830+F838+F846+F854+F863+F866</f>
        <v>6438660</v>
      </c>
      <c r="G687" s="151"/>
      <c r="H687" s="21">
        <f>H688+H693+H695+H702+H719+H730+H743+H756+H758+H763+H780+H784+H795+H802+H809+H820+H827+H830+H838+H846+H854+H863+H866</f>
        <v>3288339.3499999996</v>
      </c>
      <c r="I687" s="28">
        <f t="shared" si="10"/>
        <v>51.07179677137789</v>
      </c>
    </row>
    <row r="688" spans="1:9" ht="28.5" customHeight="1">
      <c r="A688" s="60"/>
      <c r="B688" s="64"/>
      <c r="C688" s="65" t="s">
        <v>841</v>
      </c>
      <c r="D688" s="24" t="s">
        <v>842</v>
      </c>
      <c r="E688" s="66">
        <f>SUM(E689:E692)</f>
        <v>590466</v>
      </c>
      <c r="F688" s="147" t="s">
        <v>843</v>
      </c>
      <c r="G688" s="149"/>
      <c r="H688" s="18">
        <f>H689+H690+H691+H692</f>
        <v>135051</v>
      </c>
      <c r="I688" s="27">
        <f t="shared" si="10"/>
        <v>22.87193504791131</v>
      </c>
    </row>
    <row r="689" spans="1:9" ht="41.25" customHeight="1">
      <c r="A689" s="60"/>
      <c r="B689" s="64"/>
      <c r="C689" s="64"/>
      <c r="D689" s="24" t="s">
        <v>844</v>
      </c>
      <c r="E689" s="66">
        <v>147052</v>
      </c>
      <c r="F689" s="147" t="s">
        <v>845</v>
      </c>
      <c r="G689" s="149"/>
      <c r="H689" s="18">
        <v>0</v>
      </c>
      <c r="I689" s="27">
        <f t="shared" si="10"/>
        <v>0</v>
      </c>
    </row>
    <row r="690" spans="1:9" ht="27.75" customHeight="1">
      <c r="A690" s="60"/>
      <c r="B690" s="64"/>
      <c r="C690" s="64"/>
      <c r="D690" s="24" t="s">
        <v>846</v>
      </c>
      <c r="E690" s="66">
        <v>90846</v>
      </c>
      <c r="F690" s="147" t="s">
        <v>847</v>
      </c>
      <c r="G690" s="149"/>
      <c r="H690" s="18">
        <v>0</v>
      </c>
      <c r="I690" s="27">
        <f t="shared" si="10"/>
        <v>0</v>
      </c>
    </row>
    <row r="691" spans="1:9" ht="34.5" customHeight="1">
      <c r="A691" s="60"/>
      <c r="B691" s="64"/>
      <c r="C691" s="64"/>
      <c r="D691" s="24" t="s">
        <v>849</v>
      </c>
      <c r="E691" s="66">
        <v>71379</v>
      </c>
      <c r="F691" s="147" t="s">
        <v>850</v>
      </c>
      <c r="G691" s="149"/>
      <c r="H691" s="18">
        <v>0</v>
      </c>
      <c r="I691" s="27">
        <f t="shared" si="10"/>
        <v>0</v>
      </c>
    </row>
    <row r="692" spans="1:9" ht="32.25" customHeight="1">
      <c r="A692" s="60"/>
      <c r="B692" s="64"/>
      <c r="C692" s="64"/>
      <c r="D692" s="24" t="s">
        <v>851</v>
      </c>
      <c r="E692" s="66">
        <v>281189</v>
      </c>
      <c r="F692" s="147" t="s">
        <v>852</v>
      </c>
      <c r="G692" s="149"/>
      <c r="H692" s="18">
        <v>135051</v>
      </c>
      <c r="I692" s="27">
        <f t="shared" si="10"/>
        <v>48.02855019221947</v>
      </c>
    </row>
    <row r="693" spans="1:9" ht="50.25" customHeight="1">
      <c r="A693" s="60"/>
      <c r="B693" s="64"/>
      <c r="C693" s="65" t="s">
        <v>853</v>
      </c>
      <c r="D693" s="24" t="s">
        <v>854</v>
      </c>
      <c r="E693" s="66">
        <f>E694</f>
        <v>415467</v>
      </c>
      <c r="F693" s="147" t="s">
        <v>855</v>
      </c>
      <c r="G693" s="149"/>
      <c r="H693" s="18">
        <v>207712.8</v>
      </c>
      <c r="I693" s="27">
        <f t="shared" si="10"/>
        <v>49.99501765483179</v>
      </c>
    </row>
    <row r="694" spans="1:9" ht="33.75" customHeight="1">
      <c r="A694" s="60"/>
      <c r="B694" s="64"/>
      <c r="C694" s="64"/>
      <c r="D694" s="24" t="s">
        <v>1772</v>
      </c>
      <c r="E694" s="66">
        <v>415467</v>
      </c>
      <c r="F694" s="147" t="s">
        <v>855</v>
      </c>
      <c r="G694" s="149"/>
      <c r="H694" s="18">
        <v>207712.8</v>
      </c>
      <c r="I694" s="27">
        <f t="shared" si="10"/>
        <v>49.99501765483179</v>
      </c>
    </row>
    <row r="695" spans="1:9" ht="16.5" customHeight="1">
      <c r="A695" s="60"/>
      <c r="B695" s="64"/>
      <c r="C695" s="65" t="s">
        <v>255</v>
      </c>
      <c r="D695" s="24" t="s">
        <v>256</v>
      </c>
      <c r="E695" s="66">
        <f>SUM(E696:E701)</f>
        <v>59950</v>
      </c>
      <c r="F695" s="147" t="s">
        <v>857</v>
      </c>
      <c r="G695" s="149"/>
      <c r="H695" s="18">
        <f>SUM(H696:H701)</f>
        <v>37524.69</v>
      </c>
      <c r="I695" s="27">
        <f t="shared" si="10"/>
        <v>62.66438996693497</v>
      </c>
    </row>
    <row r="696" spans="1:9" ht="16.5" customHeight="1">
      <c r="A696" s="60"/>
      <c r="B696" s="64"/>
      <c r="C696" s="64"/>
      <c r="D696" s="24" t="s">
        <v>858</v>
      </c>
      <c r="E696" s="66">
        <v>14500</v>
      </c>
      <c r="F696" s="147" t="s">
        <v>859</v>
      </c>
      <c r="G696" s="149"/>
      <c r="H696" s="18">
        <v>9716.69</v>
      </c>
      <c r="I696" s="27">
        <f t="shared" si="10"/>
        <v>68.75665157090292</v>
      </c>
    </row>
    <row r="697" spans="1:9" ht="16.5" customHeight="1">
      <c r="A697" s="60"/>
      <c r="B697" s="64"/>
      <c r="C697" s="64"/>
      <c r="D697" s="24" t="s">
        <v>860</v>
      </c>
      <c r="E697" s="66">
        <v>1050</v>
      </c>
      <c r="F697" s="147" t="s">
        <v>861</v>
      </c>
      <c r="G697" s="149"/>
      <c r="H697" s="18">
        <v>0</v>
      </c>
      <c r="I697" s="27">
        <f t="shared" si="10"/>
        <v>0</v>
      </c>
    </row>
    <row r="698" spans="1:9" ht="16.5" customHeight="1">
      <c r="A698" s="60"/>
      <c r="B698" s="64"/>
      <c r="C698" s="64"/>
      <c r="D698" s="24" t="s">
        <v>862</v>
      </c>
      <c r="E698" s="66">
        <v>400</v>
      </c>
      <c r="F698" s="147">
        <v>700</v>
      </c>
      <c r="G698" s="149"/>
      <c r="H698" s="18">
        <v>450</v>
      </c>
      <c r="I698" s="27">
        <f t="shared" si="10"/>
        <v>64.28571428571429</v>
      </c>
    </row>
    <row r="699" spans="1:9" ht="16.5" customHeight="1">
      <c r="A699" s="67"/>
      <c r="B699" s="50"/>
      <c r="C699" s="50"/>
      <c r="D699" s="11" t="s">
        <v>863</v>
      </c>
      <c r="E699" s="51">
        <v>13400</v>
      </c>
      <c r="F699" s="145" t="s">
        <v>864</v>
      </c>
      <c r="G699" s="133"/>
      <c r="H699" s="18">
        <v>9774.21</v>
      </c>
      <c r="I699" s="27">
        <f t="shared" si="10"/>
        <v>72.94186567164178</v>
      </c>
    </row>
    <row r="700" spans="1:9" ht="16.5" customHeight="1">
      <c r="A700" s="73"/>
      <c r="B700" s="74"/>
      <c r="C700" s="74"/>
      <c r="D700" s="25" t="s">
        <v>865</v>
      </c>
      <c r="E700" s="75">
        <v>11400</v>
      </c>
      <c r="F700" s="136" t="s">
        <v>866</v>
      </c>
      <c r="G700" s="156"/>
      <c r="H700" s="18">
        <v>7903.86</v>
      </c>
      <c r="I700" s="27">
        <f t="shared" si="10"/>
        <v>69.33210526315789</v>
      </c>
    </row>
    <row r="701" spans="1:9" ht="16.5" customHeight="1">
      <c r="A701" s="60"/>
      <c r="B701" s="64"/>
      <c r="C701" s="64"/>
      <c r="D701" s="24" t="s">
        <v>867</v>
      </c>
      <c r="E701" s="66">
        <v>19200</v>
      </c>
      <c r="F701" s="147" t="s">
        <v>868</v>
      </c>
      <c r="G701" s="149"/>
      <c r="H701" s="18">
        <v>9679.93</v>
      </c>
      <c r="I701" s="27">
        <f t="shared" si="10"/>
        <v>50.416302083333335</v>
      </c>
    </row>
    <row r="702" spans="1:9" ht="16.5" customHeight="1">
      <c r="A702" s="60"/>
      <c r="B702" s="64"/>
      <c r="C702" s="65" t="s">
        <v>195</v>
      </c>
      <c r="D702" s="24" t="s">
        <v>196</v>
      </c>
      <c r="E702" s="66">
        <f>SUM(E703:E718)</f>
        <v>3734188</v>
      </c>
      <c r="F702" s="147">
        <f>F703+F704+F705+F706+F707+F708+F709+F710+F711+F712+F713+F714+F715+F716+F717+F718</f>
        <v>3704647</v>
      </c>
      <c r="G702" s="149"/>
      <c r="H702" s="18">
        <f>SUM(H703:H718)</f>
        <v>1837093.3499999999</v>
      </c>
      <c r="I702" s="27">
        <f t="shared" si="10"/>
        <v>49.58889065543896</v>
      </c>
    </row>
    <row r="703" spans="1:9" ht="18" customHeight="1">
      <c r="A703" s="78"/>
      <c r="B703" s="15"/>
      <c r="C703" s="15"/>
      <c r="D703" s="11" t="s">
        <v>869</v>
      </c>
      <c r="E703" s="51">
        <v>62000</v>
      </c>
      <c r="F703" s="145" t="s">
        <v>870</v>
      </c>
      <c r="G703" s="133"/>
      <c r="H703" s="18">
        <v>0</v>
      </c>
      <c r="I703" s="27">
        <f t="shared" si="10"/>
        <v>0</v>
      </c>
    </row>
    <row r="704" spans="1:9" ht="28.5" customHeight="1">
      <c r="A704" s="71"/>
      <c r="B704" s="3"/>
      <c r="C704" s="3"/>
      <c r="D704" s="25" t="s">
        <v>871</v>
      </c>
      <c r="E704" s="75">
        <v>128892</v>
      </c>
      <c r="F704" s="136" t="s">
        <v>872</v>
      </c>
      <c r="G704" s="156"/>
      <c r="H704" s="18">
        <v>29524.64</v>
      </c>
      <c r="I704" s="27">
        <f t="shared" si="10"/>
        <v>22.906495360456816</v>
      </c>
    </row>
    <row r="705" spans="1:9" ht="16.5" customHeight="1">
      <c r="A705" s="60"/>
      <c r="B705" s="64"/>
      <c r="C705" s="64"/>
      <c r="D705" s="24" t="s">
        <v>858</v>
      </c>
      <c r="E705" s="66">
        <v>204710</v>
      </c>
      <c r="F705" s="147" t="s">
        <v>873</v>
      </c>
      <c r="G705" s="149"/>
      <c r="H705" s="18">
        <v>162995.39</v>
      </c>
      <c r="I705" s="27">
        <f t="shared" si="10"/>
        <v>79.62258316643057</v>
      </c>
    </row>
    <row r="706" spans="1:9" ht="16.5" customHeight="1">
      <c r="A706" s="60"/>
      <c r="B706" s="64"/>
      <c r="C706" s="64"/>
      <c r="D706" s="24" t="s">
        <v>874</v>
      </c>
      <c r="E706" s="66">
        <v>27985</v>
      </c>
      <c r="F706" s="147" t="s">
        <v>875</v>
      </c>
      <c r="G706" s="149"/>
      <c r="H706" s="18">
        <v>16658.95</v>
      </c>
      <c r="I706" s="27">
        <f t="shared" si="10"/>
        <v>59.5281400750402</v>
      </c>
    </row>
    <row r="707" spans="1:9" ht="16.5" customHeight="1">
      <c r="A707" s="60"/>
      <c r="B707" s="64"/>
      <c r="C707" s="64"/>
      <c r="D707" s="24" t="s">
        <v>876</v>
      </c>
      <c r="E707" s="66">
        <v>146000</v>
      </c>
      <c r="F707" s="147" t="s">
        <v>877</v>
      </c>
      <c r="G707" s="149"/>
      <c r="H707" s="18">
        <v>62179.14</v>
      </c>
      <c r="I707" s="27">
        <f t="shared" si="10"/>
        <v>42.58845205479452</v>
      </c>
    </row>
    <row r="708" spans="1:9" ht="16.5" customHeight="1">
      <c r="A708" s="60"/>
      <c r="B708" s="64"/>
      <c r="C708" s="64"/>
      <c r="D708" s="24" t="s">
        <v>860</v>
      </c>
      <c r="E708" s="66">
        <v>1082200</v>
      </c>
      <c r="F708" s="147" t="s">
        <v>878</v>
      </c>
      <c r="G708" s="149"/>
      <c r="H708" s="18">
        <v>542441.62</v>
      </c>
      <c r="I708" s="27">
        <f t="shared" si="10"/>
        <v>50.12397153945666</v>
      </c>
    </row>
    <row r="709" spans="1:9" ht="16.5" customHeight="1">
      <c r="A709" s="60"/>
      <c r="B709" s="64"/>
      <c r="C709" s="64"/>
      <c r="D709" s="24" t="s">
        <v>862</v>
      </c>
      <c r="E709" s="66">
        <v>1033264</v>
      </c>
      <c r="F709" s="147">
        <v>1036369</v>
      </c>
      <c r="G709" s="149"/>
      <c r="H709" s="18">
        <v>560999.14</v>
      </c>
      <c r="I709" s="27">
        <f t="shared" si="10"/>
        <v>54.13121581212869</v>
      </c>
    </row>
    <row r="710" spans="1:9" ht="16.5" customHeight="1">
      <c r="A710" s="60"/>
      <c r="B710" s="64"/>
      <c r="C710" s="64"/>
      <c r="D710" s="24" t="s">
        <v>879</v>
      </c>
      <c r="E710" s="66">
        <v>17800</v>
      </c>
      <c r="F710" s="147" t="s">
        <v>880</v>
      </c>
      <c r="G710" s="149"/>
      <c r="H710" s="18">
        <v>0</v>
      </c>
      <c r="I710" s="27">
        <f t="shared" si="10"/>
        <v>0</v>
      </c>
    </row>
    <row r="711" spans="1:9" ht="19.5" customHeight="1">
      <c r="A711" s="60"/>
      <c r="B711" s="64"/>
      <c r="C711" s="64"/>
      <c r="D711" s="24" t="s">
        <v>881</v>
      </c>
      <c r="E711" s="66">
        <v>96982</v>
      </c>
      <c r="F711" s="147" t="s">
        <v>882</v>
      </c>
      <c r="G711" s="149"/>
      <c r="H711" s="18">
        <v>0</v>
      </c>
      <c r="I711" s="27">
        <f t="shared" si="10"/>
        <v>0</v>
      </c>
    </row>
    <row r="712" spans="1:9" ht="16.5" customHeight="1">
      <c r="A712" s="60"/>
      <c r="B712" s="64"/>
      <c r="C712" s="64"/>
      <c r="D712" s="24" t="s">
        <v>863</v>
      </c>
      <c r="E712" s="66">
        <v>210280</v>
      </c>
      <c r="F712" s="147">
        <v>209030</v>
      </c>
      <c r="G712" s="149"/>
      <c r="H712" s="18">
        <v>161221.48</v>
      </c>
      <c r="I712" s="27">
        <f t="shared" si="10"/>
        <v>77.12839305362867</v>
      </c>
    </row>
    <row r="713" spans="1:9" ht="16.5" customHeight="1">
      <c r="A713" s="60"/>
      <c r="B713" s="64"/>
      <c r="C713" s="64"/>
      <c r="D713" s="24" t="s">
        <v>865</v>
      </c>
      <c r="E713" s="66">
        <v>178250</v>
      </c>
      <c r="F713" s="147" t="s">
        <v>883</v>
      </c>
      <c r="G713" s="149"/>
      <c r="H713" s="18">
        <v>127482.93</v>
      </c>
      <c r="I713" s="27">
        <f aca="true" t="shared" si="11" ref="I713:I776">H713/F713%</f>
        <v>71.51917531556802</v>
      </c>
    </row>
    <row r="714" spans="1:9" ht="21.75" customHeight="1">
      <c r="A714" s="60"/>
      <c r="B714" s="64"/>
      <c r="C714" s="64"/>
      <c r="D714" s="24" t="s">
        <v>884</v>
      </c>
      <c r="E714" s="66">
        <v>113795</v>
      </c>
      <c r="F714" s="147" t="s">
        <v>885</v>
      </c>
      <c r="G714" s="149"/>
      <c r="H714" s="18">
        <v>0</v>
      </c>
      <c r="I714" s="27">
        <f t="shared" si="11"/>
        <v>0</v>
      </c>
    </row>
    <row r="715" spans="1:9" ht="24" customHeight="1">
      <c r="A715" s="60"/>
      <c r="B715" s="64"/>
      <c r="C715" s="64"/>
      <c r="D715" s="24" t="s">
        <v>886</v>
      </c>
      <c r="E715" s="66">
        <v>69432</v>
      </c>
      <c r="F715" s="147" t="s">
        <v>887</v>
      </c>
      <c r="G715" s="149"/>
      <c r="H715" s="18">
        <v>0</v>
      </c>
      <c r="I715" s="27">
        <f t="shared" si="11"/>
        <v>0</v>
      </c>
    </row>
    <row r="716" spans="1:9" ht="16.5" customHeight="1">
      <c r="A716" s="60"/>
      <c r="B716" s="64"/>
      <c r="C716" s="64"/>
      <c r="D716" s="24" t="s">
        <v>888</v>
      </c>
      <c r="E716" s="66">
        <v>15590</v>
      </c>
      <c r="F716" s="147" t="s">
        <v>889</v>
      </c>
      <c r="G716" s="149"/>
      <c r="H716" s="18">
        <v>0</v>
      </c>
      <c r="I716" s="27">
        <f t="shared" si="11"/>
        <v>0</v>
      </c>
    </row>
    <row r="717" spans="1:9" ht="16.5" customHeight="1">
      <c r="A717" s="60"/>
      <c r="B717" s="64"/>
      <c r="C717" s="64"/>
      <c r="D717" s="24" t="s">
        <v>867</v>
      </c>
      <c r="E717" s="66">
        <v>321970</v>
      </c>
      <c r="F717" s="147" t="s">
        <v>890</v>
      </c>
      <c r="G717" s="149"/>
      <c r="H717" s="18">
        <v>173590.06</v>
      </c>
      <c r="I717" s="27">
        <f t="shared" si="11"/>
        <v>54.25197987311311</v>
      </c>
    </row>
    <row r="718" spans="1:9" ht="16.5" customHeight="1">
      <c r="A718" s="60"/>
      <c r="B718" s="64"/>
      <c r="C718" s="64"/>
      <c r="D718" s="24" t="s">
        <v>891</v>
      </c>
      <c r="E718" s="66">
        <v>25038</v>
      </c>
      <c r="F718" s="147" t="s">
        <v>892</v>
      </c>
      <c r="G718" s="149"/>
      <c r="H718" s="18">
        <v>0</v>
      </c>
      <c r="I718" s="27">
        <f t="shared" si="11"/>
        <v>0</v>
      </c>
    </row>
    <row r="719" spans="1:9" ht="16.5" customHeight="1">
      <c r="A719" s="60"/>
      <c r="B719" s="64"/>
      <c r="C719" s="65" t="s">
        <v>223</v>
      </c>
      <c r="D719" s="24" t="s">
        <v>224</v>
      </c>
      <c r="E719" s="66">
        <f>SUM(E720:E729)</f>
        <v>346150</v>
      </c>
      <c r="F719" s="147" t="s">
        <v>893</v>
      </c>
      <c r="G719" s="149"/>
      <c r="H719" s="18">
        <f>SUM(H720:H729)</f>
        <v>277377.77</v>
      </c>
      <c r="I719" s="27">
        <f t="shared" si="11"/>
        <v>80.97557109284912</v>
      </c>
    </row>
    <row r="720" spans="1:9" ht="16.5" customHeight="1">
      <c r="A720" s="60"/>
      <c r="B720" s="64"/>
      <c r="C720" s="64"/>
      <c r="D720" s="24" t="s">
        <v>894</v>
      </c>
      <c r="E720" s="66">
        <v>19000</v>
      </c>
      <c r="F720" s="147" t="s">
        <v>895</v>
      </c>
      <c r="G720" s="149"/>
      <c r="H720" s="18">
        <v>0</v>
      </c>
      <c r="I720" s="27">
        <f t="shared" si="11"/>
        <v>0</v>
      </c>
    </row>
    <row r="721" spans="1:9" ht="16.5" customHeight="1">
      <c r="A721" s="60"/>
      <c r="B721" s="64"/>
      <c r="C721" s="64"/>
      <c r="D721" s="24" t="s">
        <v>858</v>
      </c>
      <c r="E721" s="66">
        <v>30200</v>
      </c>
      <c r="F721" s="147" t="s">
        <v>896</v>
      </c>
      <c r="G721" s="149"/>
      <c r="H721" s="18">
        <v>28165.68</v>
      </c>
      <c r="I721" s="27">
        <f t="shared" si="11"/>
        <v>93.26384105960265</v>
      </c>
    </row>
    <row r="722" spans="1:9" ht="16.5" customHeight="1">
      <c r="A722" s="60"/>
      <c r="B722" s="64"/>
      <c r="C722" s="64"/>
      <c r="D722" s="24" t="s">
        <v>876</v>
      </c>
      <c r="E722" s="66">
        <v>7700</v>
      </c>
      <c r="F722" s="147" t="s">
        <v>897</v>
      </c>
      <c r="G722" s="149"/>
      <c r="H722" s="18">
        <v>6520.22</v>
      </c>
      <c r="I722" s="27">
        <f t="shared" si="11"/>
        <v>84.67818181818183</v>
      </c>
    </row>
    <row r="723" spans="1:9" ht="16.5" customHeight="1">
      <c r="A723" s="60"/>
      <c r="B723" s="64"/>
      <c r="C723" s="64"/>
      <c r="D723" s="24" t="s">
        <v>860</v>
      </c>
      <c r="E723" s="66">
        <v>94000</v>
      </c>
      <c r="F723" s="147" t="s">
        <v>898</v>
      </c>
      <c r="G723" s="149"/>
      <c r="H723" s="18">
        <v>93851.07</v>
      </c>
      <c r="I723" s="27">
        <f t="shared" si="11"/>
        <v>99.84156382978725</v>
      </c>
    </row>
    <row r="724" spans="1:9" ht="16.5" customHeight="1">
      <c r="A724" s="60"/>
      <c r="B724" s="64"/>
      <c r="C724" s="64"/>
      <c r="D724" s="24" t="s">
        <v>862</v>
      </c>
      <c r="E724" s="66">
        <v>72600</v>
      </c>
      <c r="F724" s="147">
        <v>68995</v>
      </c>
      <c r="G724" s="149"/>
      <c r="H724" s="18">
        <v>68994.9</v>
      </c>
      <c r="I724" s="27">
        <f t="shared" si="11"/>
        <v>99.999855061961</v>
      </c>
    </row>
    <row r="725" spans="1:9" ht="16.5" customHeight="1">
      <c r="A725" s="60"/>
      <c r="B725" s="64"/>
      <c r="C725" s="64"/>
      <c r="D725" s="24" t="s">
        <v>863</v>
      </c>
      <c r="E725" s="66">
        <v>27800</v>
      </c>
      <c r="F725" s="147" t="s">
        <v>899</v>
      </c>
      <c r="G725" s="149"/>
      <c r="H725" s="18">
        <v>27796.98</v>
      </c>
      <c r="I725" s="27">
        <f t="shared" si="11"/>
        <v>99.98913669064748</v>
      </c>
    </row>
    <row r="726" spans="1:9" ht="16.5" customHeight="1">
      <c r="A726" s="60"/>
      <c r="B726" s="64"/>
      <c r="C726" s="64"/>
      <c r="D726" s="24" t="s">
        <v>865</v>
      </c>
      <c r="E726" s="66">
        <v>23400</v>
      </c>
      <c r="F726" s="147" t="s">
        <v>900</v>
      </c>
      <c r="G726" s="149"/>
      <c r="H726" s="18">
        <v>21172.96</v>
      </c>
      <c r="I726" s="27">
        <f t="shared" si="11"/>
        <v>90.48273504273504</v>
      </c>
    </row>
    <row r="727" spans="1:9" ht="16.5" customHeight="1">
      <c r="A727" s="60"/>
      <c r="B727" s="64"/>
      <c r="C727" s="64"/>
      <c r="D727" s="24" t="s">
        <v>901</v>
      </c>
      <c r="E727" s="66">
        <v>15150</v>
      </c>
      <c r="F727" s="147" t="s">
        <v>608</v>
      </c>
      <c r="G727" s="149"/>
      <c r="H727" s="18">
        <v>0</v>
      </c>
      <c r="I727" s="27">
        <f t="shared" si="11"/>
        <v>0</v>
      </c>
    </row>
    <row r="728" spans="1:9" ht="16.5" customHeight="1">
      <c r="A728" s="67"/>
      <c r="B728" s="50"/>
      <c r="C728" s="50"/>
      <c r="D728" s="11" t="s">
        <v>902</v>
      </c>
      <c r="E728" s="51">
        <v>27300</v>
      </c>
      <c r="F728" s="145" t="s">
        <v>903</v>
      </c>
      <c r="G728" s="133"/>
      <c r="H728" s="18">
        <v>0</v>
      </c>
      <c r="I728" s="27">
        <f t="shared" si="11"/>
        <v>0</v>
      </c>
    </row>
    <row r="729" spans="1:9" ht="16.5" customHeight="1">
      <c r="A729" s="73"/>
      <c r="B729" s="74"/>
      <c r="C729" s="74"/>
      <c r="D729" s="25" t="s">
        <v>867</v>
      </c>
      <c r="E729" s="75">
        <v>29000</v>
      </c>
      <c r="F729" s="136" t="s">
        <v>904</v>
      </c>
      <c r="G729" s="156"/>
      <c r="H729" s="18">
        <v>30875.96</v>
      </c>
      <c r="I729" s="27">
        <f t="shared" si="11"/>
        <v>106.4688275862069</v>
      </c>
    </row>
    <row r="730" spans="1:9" ht="16.5" customHeight="1">
      <c r="A730" s="60"/>
      <c r="B730" s="64"/>
      <c r="C730" s="65" t="s">
        <v>199</v>
      </c>
      <c r="D730" s="24" t="s">
        <v>200</v>
      </c>
      <c r="E730" s="66">
        <f>SUM(E731:E742)</f>
        <v>533122</v>
      </c>
      <c r="F730" s="147" t="s">
        <v>905</v>
      </c>
      <c r="G730" s="149"/>
      <c r="H730" s="18">
        <f>SUM(H731:H742)</f>
        <v>348403.01</v>
      </c>
      <c r="I730" s="27">
        <f t="shared" si="11"/>
        <v>65.68746123172353</v>
      </c>
    </row>
    <row r="731" spans="1:9" ht="16.5" customHeight="1">
      <c r="A731" s="60"/>
      <c r="B731" s="64"/>
      <c r="C731" s="64"/>
      <c r="D731" s="24" t="s">
        <v>894</v>
      </c>
      <c r="E731" s="66">
        <v>2300</v>
      </c>
      <c r="F731" s="147" t="s">
        <v>704</v>
      </c>
      <c r="G731" s="149"/>
      <c r="H731" s="18">
        <v>0</v>
      </c>
      <c r="I731" s="27">
        <f t="shared" si="11"/>
        <v>0</v>
      </c>
    </row>
    <row r="732" spans="1:9" ht="16.5" customHeight="1">
      <c r="A732" s="60"/>
      <c r="B732" s="64"/>
      <c r="C732" s="64"/>
      <c r="D732" s="24" t="s">
        <v>858</v>
      </c>
      <c r="E732" s="66">
        <v>37900</v>
      </c>
      <c r="F732" s="147" t="s">
        <v>906</v>
      </c>
      <c r="G732" s="149"/>
      <c r="H732" s="18">
        <v>34060.71</v>
      </c>
      <c r="I732" s="27">
        <f t="shared" si="11"/>
        <v>89.86994722955144</v>
      </c>
    </row>
    <row r="733" spans="1:9" ht="16.5" customHeight="1">
      <c r="A733" s="60"/>
      <c r="B733" s="64"/>
      <c r="C733" s="64"/>
      <c r="D733" s="24" t="s">
        <v>876</v>
      </c>
      <c r="E733" s="66">
        <v>23500</v>
      </c>
      <c r="F733" s="147" t="s">
        <v>907</v>
      </c>
      <c r="G733" s="149"/>
      <c r="H733" s="18">
        <v>9948.06</v>
      </c>
      <c r="I733" s="27">
        <f t="shared" si="11"/>
        <v>42.33217021276595</v>
      </c>
    </row>
    <row r="734" spans="1:9" ht="16.5" customHeight="1">
      <c r="A734" s="60"/>
      <c r="B734" s="64"/>
      <c r="C734" s="64"/>
      <c r="D734" s="24" t="s">
        <v>860</v>
      </c>
      <c r="E734" s="66">
        <v>171200</v>
      </c>
      <c r="F734" s="147" t="s">
        <v>908</v>
      </c>
      <c r="G734" s="149"/>
      <c r="H734" s="18">
        <v>101581.48</v>
      </c>
      <c r="I734" s="27">
        <f t="shared" si="11"/>
        <v>59.33497663551402</v>
      </c>
    </row>
    <row r="735" spans="1:9" ht="16.5" customHeight="1">
      <c r="A735" s="78"/>
      <c r="B735" s="15"/>
      <c r="C735" s="15"/>
      <c r="D735" s="11" t="s">
        <v>862</v>
      </c>
      <c r="E735" s="51">
        <v>160902</v>
      </c>
      <c r="F735" s="145">
        <v>160902</v>
      </c>
      <c r="G735" s="133"/>
      <c r="H735" s="18">
        <v>112953.16</v>
      </c>
      <c r="I735" s="27">
        <f t="shared" si="11"/>
        <v>70.19997265416217</v>
      </c>
    </row>
    <row r="736" spans="1:9" ht="16.5" customHeight="1">
      <c r="A736" s="71"/>
      <c r="B736" s="3"/>
      <c r="C736" s="3"/>
      <c r="D736" s="25" t="s">
        <v>879</v>
      </c>
      <c r="E736" s="75">
        <v>1500</v>
      </c>
      <c r="F736" s="136" t="s">
        <v>340</v>
      </c>
      <c r="G736" s="156"/>
      <c r="H736" s="18">
        <v>0</v>
      </c>
      <c r="I736" s="27">
        <f t="shared" si="11"/>
        <v>0</v>
      </c>
    </row>
    <row r="737" spans="1:9" ht="16.5" customHeight="1">
      <c r="A737" s="60"/>
      <c r="B737" s="64"/>
      <c r="C737" s="64"/>
      <c r="D737" s="24" t="s">
        <v>863</v>
      </c>
      <c r="E737" s="66">
        <v>38200</v>
      </c>
      <c r="F737" s="147" t="s">
        <v>909</v>
      </c>
      <c r="G737" s="149"/>
      <c r="H737" s="18">
        <v>32096.48</v>
      </c>
      <c r="I737" s="27">
        <f t="shared" si="11"/>
        <v>87.1334564013465</v>
      </c>
    </row>
    <row r="738" spans="1:9" ht="16.5" customHeight="1">
      <c r="A738" s="60"/>
      <c r="B738" s="64"/>
      <c r="C738" s="64"/>
      <c r="D738" s="24" t="s">
        <v>865</v>
      </c>
      <c r="E738" s="66">
        <v>32400</v>
      </c>
      <c r="F738" s="147" t="s">
        <v>910</v>
      </c>
      <c r="G738" s="149"/>
      <c r="H738" s="18">
        <v>22755.34</v>
      </c>
      <c r="I738" s="27">
        <f t="shared" si="11"/>
        <v>70.23253086419753</v>
      </c>
    </row>
    <row r="739" spans="1:9" ht="16.5" customHeight="1">
      <c r="A739" s="60"/>
      <c r="B739" s="64"/>
      <c r="C739" s="64"/>
      <c r="D739" s="24" t="s">
        <v>901</v>
      </c>
      <c r="E739" s="66">
        <v>2300</v>
      </c>
      <c r="F739" s="147" t="s">
        <v>704</v>
      </c>
      <c r="G739" s="149"/>
      <c r="H739" s="18">
        <v>0</v>
      </c>
      <c r="I739" s="27">
        <f t="shared" si="11"/>
        <v>0</v>
      </c>
    </row>
    <row r="740" spans="1:9" ht="16.5" customHeight="1">
      <c r="A740" s="60"/>
      <c r="B740" s="64"/>
      <c r="C740" s="64"/>
      <c r="D740" s="24" t="s">
        <v>902</v>
      </c>
      <c r="E740" s="66">
        <v>4150</v>
      </c>
      <c r="F740" s="147" t="s">
        <v>763</v>
      </c>
      <c r="G740" s="149"/>
      <c r="H740" s="18">
        <v>0</v>
      </c>
      <c r="I740" s="27">
        <f t="shared" si="11"/>
        <v>0</v>
      </c>
    </row>
    <row r="741" spans="1:9" ht="16.5" customHeight="1">
      <c r="A741" s="60"/>
      <c r="B741" s="64"/>
      <c r="C741" s="64"/>
      <c r="D741" s="24" t="s">
        <v>888</v>
      </c>
      <c r="E741" s="66">
        <v>2370</v>
      </c>
      <c r="F741" s="147" t="s">
        <v>911</v>
      </c>
      <c r="G741" s="149"/>
      <c r="H741" s="18">
        <v>0</v>
      </c>
      <c r="I741" s="27">
        <f t="shared" si="11"/>
        <v>0</v>
      </c>
    </row>
    <row r="742" spans="1:9" ht="16.5" customHeight="1">
      <c r="A742" s="60"/>
      <c r="B742" s="64"/>
      <c r="C742" s="64"/>
      <c r="D742" s="24" t="s">
        <v>867</v>
      </c>
      <c r="E742" s="66">
        <v>56400</v>
      </c>
      <c r="F742" s="147" t="s">
        <v>912</v>
      </c>
      <c r="G742" s="149"/>
      <c r="H742" s="18">
        <v>35007.78</v>
      </c>
      <c r="I742" s="27">
        <f t="shared" si="11"/>
        <v>63.60771844395588</v>
      </c>
    </row>
    <row r="743" spans="1:9" ht="16.5" customHeight="1">
      <c r="A743" s="60"/>
      <c r="B743" s="64"/>
      <c r="C743" s="65" t="s">
        <v>202</v>
      </c>
      <c r="D743" s="24" t="s">
        <v>203</v>
      </c>
      <c r="E743" s="66">
        <f>SUM(E744:E755)</f>
        <v>86060</v>
      </c>
      <c r="F743" s="147" t="s">
        <v>913</v>
      </c>
      <c r="G743" s="149"/>
      <c r="H743" s="18">
        <f>SUM(H744:H755)</f>
        <v>45698.670000000006</v>
      </c>
      <c r="I743" s="27">
        <f t="shared" si="11"/>
        <v>53.1009412038113</v>
      </c>
    </row>
    <row r="744" spans="1:9" ht="16.5" customHeight="1">
      <c r="A744" s="60"/>
      <c r="B744" s="64"/>
      <c r="C744" s="64"/>
      <c r="D744" s="24" t="s">
        <v>894</v>
      </c>
      <c r="E744" s="66">
        <v>500</v>
      </c>
      <c r="F744" s="147" t="s">
        <v>233</v>
      </c>
      <c r="G744" s="149"/>
      <c r="H744" s="18">
        <v>0</v>
      </c>
      <c r="I744" s="27">
        <f t="shared" si="11"/>
        <v>0</v>
      </c>
    </row>
    <row r="745" spans="1:9" ht="16.5" customHeight="1">
      <c r="A745" s="60"/>
      <c r="B745" s="64"/>
      <c r="C745" s="64"/>
      <c r="D745" s="24" t="s">
        <v>858</v>
      </c>
      <c r="E745" s="66">
        <v>5990</v>
      </c>
      <c r="F745" s="147" t="s">
        <v>914</v>
      </c>
      <c r="G745" s="149"/>
      <c r="H745" s="18">
        <v>4446.13</v>
      </c>
      <c r="I745" s="27">
        <f t="shared" si="11"/>
        <v>74.22587646076795</v>
      </c>
    </row>
    <row r="746" spans="1:9" ht="16.5" customHeight="1">
      <c r="A746" s="60"/>
      <c r="B746" s="64"/>
      <c r="C746" s="64"/>
      <c r="D746" s="24" t="s">
        <v>876</v>
      </c>
      <c r="E746" s="66">
        <v>3710</v>
      </c>
      <c r="F746" s="147" t="s">
        <v>915</v>
      </c>
      <c r="G746" s="149"/>
      <c r="H746" s="18">
        <v>1517.96</v>
      </c>
      <c r="I746" s="27">
        <f t="shared" si="11"/>
        <v>40.91536388140162</v>
      </c>
    </row>
    <row r="747" spans="1:9" ht="16.5" customHeight="1">
      <c r="A747" s="60"/>
      <c r="B747" s="64"/>
      <c r="C747" s="64"/>
      <c r="D747" s="24" t="s">
        <v>860</v>
      </c>
      <c r="E747" s="66">
        <v>28500</v>
      </c>
      <c r="F747" s="147" t="s">
        <v>916</v>
      </c>
      <c r="G747" s="149"/>
      <c r="H747" s="18">
        <v>13385.89</v>
      </c>
      <c r="I747" s="27">
        <f t="shared" si="11"/>
        <v>46.968035087719294</v>
      </c>
    </row>
    <row r="748" spans="1:9" ht="16.5" customHeight="1">
      <c r="A748" s="60"/>
      <c r="B748" s="64"/>
      <c r="C748" s="64"/>
      <c r="D748" s="24" t="s">
        <v>862</v>
      </c>
      <c r="E748" s="66">
        <v>25500</v>
      </c>
      <c r="F748" s="147">
        <v>25500</v>
      </c>
      <c r="G748" s="149"/>
      <c r="H748" s="18">
        <v>15979.57</v>
      </c>
      <c r="I748" s="27">
        <f t="shared" si="11"/>
        <v>62.66498039215686</v>
      </c>
    </row>
    <row r="749" spans="1:9" ht="16.5" customHeight="1">
      <c r="A749" s="60"/>
      <c r="B749" s="64"/>
      <c r="C749" s="64"/>
      <c r="D749" s="24" t="s">
        <v>879</v>
      </c>
      <c r="E749" s="66">
        <v>430</v>
      </c>
      <c r="F749" s="147" t="s">
        <v>917</v>
      </c>
      <c r="G749" s="149"/>
      <c r="H749" s="18">
        <v>0</v>
      </c>
      <c r="I749" s="27">
        <f t="shared" si="11"/>
        <v>0</v>
      </c>
    </row>
    <row r="750" spans="1:9" ht="16.5" customHeight="1">
      <c r="A750" s="60"/>
      <c r="B750" s="64"/>
      <c r="C750" s="64"/>
      <c r="D750" s="24" t="s">
        <v>863</v>
      </c>
      <c r="E750" s="66">
        <v>6030</v>
      </c>
      <c r="F750" s="147" t="s">
        <v>918</v>
      </c>
      <c r="G750" s="149"/>
      <c r="H750" s="18">
        <v>4099.76</v>
      </c>
      <c r="I750" s="27">
        <f t="shared" si="11"/>
        <v>67.98938640132671</v>
      </c>
    </row>
    <row r="751" spans="1:9" ht="16.5" customHeight="1">
      <c r="A751" s="60"/>
      <c r="B751" s="64"/>
      <c r="C751" s="64"/>
      <c r="D751" s="24" t="s">
        <v>865</v>
      </c>
      <c r="E751" s="66">
        <v>5120</v>
      </c>
      <c r="F751" s="147" t="s">
        <v>919</v>
      </c>
      <c r="G751" s="149"/>
      <c r="H751" s="18">
        <v>3351.38</v>
      </c>
      <c r="I751" s="27">
        <f t="shared" si="11"/>
        <v>65.45664062499999</v>
      </c>
    </row>
    <row r="752" spans="1:9" ht="16.5" customHeight="1">
      <c r="A752" s="60"/>
      <c r="B752" s="64"/>
      <c r="C752" s="64"/>
      <c r="D752" s="24" t="s">
        <v>901</v>
      </c>
      <c r="E752" s="66">
        <v>360</v>
      </c>
      <c r="F752" s="147" t="s">
        <v>920</v>
      </c>
      <c r="G752" s="149"/>
      <c r="H752" s="18">
        <v>0</v>
      </c>
      <c r="I752" s="27">
        <f t="shared" si="11"/>
        <v>0</v>
      </c>
    </row>
    <row r="753" spans="1:9" ht="16.5" customHeight="1">
      <c r="A753" s="60"/>
      <c r="B753" s="64"/>
      <c r="C753" s="64"/>
      <c r="D753" s="24" t="s">
        <v>902</v>
      </c>
      <c r="E753" s="66">
        <v>650</v>
      </c>
      <c r="F753" s="147" t="s">
        <v>921</v>
      </c>
      <c r="G753" s="149"/>
      <c r="H753" s="18">
        <v>0</v>
      </c>
      <c r="I753" s="27">
        <f t="shared" si="11"/>
        <v>0</v>
      </c>
    </row>
    <row r="754" spans="1:9" ht="16.5" customHeight="1">
      <c r="A754" s="60"/>
      <c r="B754" s="64"/>
      <c r="C754" s="64"/>
      <c r="D754" s="24" t="s">
        <v>888</v>
      </c>
      <c r="E754" s="66">
        <v>370</v>
      </c>
      <c r="F754" s="147" t="s">
        <v>922</v>
      </c>
      <c r="G754" s="149"/>
      <c r="H754" s="18">
        <v>0</v>
      </c>
      <c r="I754" s="27">
        <f t="shared" si="11"/>
        <v>0</v>
      </c>
    </row>
    <row r="755" spans="1:9" ht="16.5" customHeight="1">
      <c r="A755" s="60"/>
      <c r="B755" s="64"/>
      <c r="C755" s="64"/>
      <c r="D755" s="24" t="s">
        <v>867</v>
      </c>
      <c r="E755" s="66">
        <v>8900</v>
      </c>
      <c r="F755" s="147" t="s">
        <v>923</v>
      </c>
      <c r="G755" s="149"/>
      <c r="H755" s="18">
        <v>2917.98</v>
      </c>
      <c r="I755" s="27">
        <f t="shared" si="11"/>
        <v>32.78629213483146</v>
      </c>
    </row>
    <row r="756" spans="1:9" ht="30" customHeight="1">
      <c r="A756" s="60"/>
      <c r="B756" s="64"/>
      <c r="C756" s="65" t="s">
        <v>358</v>
      </c>
      <c r="D756" s="24" t="s">
        <v>359</v>
      </c>
      <c r="E756" s="66">
        <v>95927</v>
      </c>
      <c r="F756" s="147" t="s">
        <v>924</v>
      </c>
      <c r="G756" s="149"/>
      <c r="H756" s="18">
        <v>0</v>
      </c>
      <c r="I756" s="27">
        <f t="shared" si="11"/>
        <v>0</v>
      </c>
    </row>
    <row r="757" spans="1:9" ht="16.5" customHeight="1">
      <c r="A757" s="60"/>
      <c r="B757" s="64"/>
      <c r="C757" s="64"/>
      <c r="D757" s="24" t="s">
        <v>925</v>
      </c>
      <c r="E757" s="66">
        <v>95927</v>
      </c>
      <c r="F757" s="147" t="s">
        <v>924</v>
      </c>
      <c r="G757" s="149"/>
      <c r="H757" s="18">
        <v>0</v>
      </c>
      <c r="I757" s="27">
        <f t="shared" si="11"/>
        <v>0</v>
      </c>
    </row>
    <row r="758" spans="1:9" ht="16.5" customHeight="1">
      <c r="A758" s="67"/>
      <c r="B758" s="50"/>
      <c r="C758" s="10" t="s">
        <v>262</v>
      </c>
      <c r="D758" s="11" t="s">
        <v>263</v>
      </c>
      <c r="E758" s="51">
        <f>SUM(E759:E762)</f>
        <v>2000</v>
      </c>
      <c r="F758" s="145">
        <f>F759+F760+F761+F762</f>
        <v>5618</v>
      </c>
      <c r="G758" s="133"/>
      <c r="H758" s="18">
        <f>SUM(H759:H762)</f>
        <v>4524.15</v>
      </c>
      <c r="I758" s="27">
        <f t="shared" si="11"/>
        <v>80.52954788180847</v>
      </c>
    </row>
    <row r="759" spans="1:9" ht="16.5" customHeight="1">
      <c r="A759" s="73"/>
      <c r="B759" s="74"/>
      <c r="C759" s="74"/>
      <c r="D759" s="25" t="s">
        <v>858</v>
      </c>
      <c r="E759" s="75">
        <v>0</v>
      </c>
      <c r="F759" s="136" t="s">
        <v>926</v>
      </c>
      <c r="G759" s="156"/>
      <c r="H759" s="18">
        <v>367.56</v>
      </c>
      <c r="I759" s="27">
        <f t="shared" si="11"/>
        <v>99.88043478260869</v>
      </c>
    </row>
    <row r="760" spans="1:9" ht="16.5" customHeight="1">
      <c r="A760" s="60"/>
      <c r="B760" s="64"/>
      <c r="C760" s="64"/>
      <c r="D760" s="24" t="s">
        <v>860</v>
      </c>
      <c r="E760" s="66">
        <v>2000</v>
      </c>
      <c r="F760" s="147" t="s">
        <v>187</v>
      </c>
      <c r="G760" s="149"/>
      <c r="H760" s="18">
        <v>1320</v>
      </c>
      <c r="I760" s="27">
        <f t="shared" si="11"/>
        <v>66</v>
      </c>
    </row>
    <row r="761" spans="1:9" ht="16.5" customHeight="1">
      <c r="A761" s="60"/>
      <c r="B761" s="64"/>
      <c r="C761" s="64"/>
      <c r="D761" s="24" t="s">
        <v>863</v>
      </c>
      <c r="E761" s="66">
        <v>0</v>
      </c>
      <c r="F761" s="147">
        <v>1250</v>
      </c>
      <c r="G761" s="148"/>
      <c r="H761" s="18">
        <v>935.42</v>
      </c>
      <c r="I761" s="27">
        <f t="shared" si="11"/>
        <v>74.83359999999999</v>
      </c>
    </row>
    <row r="762" spans="1:9" ht="16.5" customHeight="1">
      <c r="A762" s="60"/>
      <c r="B762" s="64"/>
      <c r="C762" s="64"/>
      <c r="D762" s="24" t="s">
        <v>867</v>
      </c>
      <c r="E762" s="66">
        <v>0</v>
      </c>
      <c r="F762" s="147" t="s">
        <v>187</v>
      </c>
      <c r="G762" s="149"/>
      <c r="H762" s="18">
        <v>1901.17</v>
      </c>
      <c r="I762" s="27">
        <f t="shared" si="11"/>
        <v>95.05850000000001</v>
      </c>
    </row>
    <row r="763" spans="1:9" ht="16.5" customHeight="1">
      <c r="A763" s="60"/>
      <c r="B763" s="64"/>
      <c r="C763" s="65" t="s">
        <v>205</v>
      </c>
      <c r="D763" s="24" t="s">
        <v>128</v>
      </c>
      <c r="E763" s="66">
        <f>SUM(E764:E778)</f>
        <v>88860</v>
      </c>
      <c r="F763" s="147">
        <f>F764+F766+F767+F770+F774+F776+F778</f>
        <v>98349</v>
      </c>
      <c r="G763" s="149"/>
      <c r="H763" s="18">
        <f>H764+H766+H767+H770+H774+H776+H778</f>
        <v>79405.56</v>
      </c>
      <c r="I763" s="27">
        <f t="shared" si="11"/>
        <v>80.73855351859196</v>
      </c>
    </row>
    <row r="764" spans="1:9" ht="16.5" customHeight="1">
      <c r="A764" s="60"/>
      <c r="B764" s="64"/>
      <c r="C764" s="64"/>
      <c r="D764" s="24" t="s">
        <v>858</v>
      </c>
      <c r="E764" s="66">
        <v>6150</v>
      </c>
      <c r="F764" s="147" t="s">
        <v>927</v>
      </c>
      <c r="G764" s="149"/>
      <c r="H764" s="18">
        <v>3103.4</v>
      </c>
      <c r="I764" s="27">
        <f t="shared" si="11"/>
        <v>50.46178861788618</v>
      </c>
    </row>
    <row r="765" spans="1:9" ht="16.5" customHeight="1">
      <c r="A765" s="60"/>
      <c r="B765" s="64"/>
      <c r="C765" s="64"/>
      <c r="D765" s="24" t="s">
        <v>671</v>
      </c>
      <c r="E765" s="66"/>
      <c r="F765" s="32"/>
      <c r="G765" s="33"/>
      <c r="H765" s="18">
        <v>2480</v>
      </c>
      <c r="I765" s="27"/>
    </row>
    <row r="766" spans="1:9" ht="16.5" customHeight="1">
      <c r="A766" s="60"/>
      <c r="B766" s="64"/>
      <c r="C766" s="64"/>
      <c r="D766" s="24" t="s">
        <v>876</v>
      </c>
      <c r="E766" s="66">
        <v>6000</v>
      </c>
      <c r="F766" s="147" t="s">
        <v>446</v>
      </c>
      <c r="G766" s="149"/>
      <c r="H766" s="18">
        <v>33.17</v>
      </c>
      <c r="I766" s="27">
        <f t="shared" si="11"/>
        <v>0.5528333333333334</v>
      </c>
    </row>
    <row r="767" spans="1:9" ht="16.5" customHeight="1">
      <c r="A767" s="60"/>
      <c r="B767" s="64"/>
      <c r="C767" s="64"/>
      <c r="D767" s="24" t="s">
        <v>860</v>
      </c>
      <c r="E767" s="66">
        <v>50000</v>
      </c>
      <c r="F767" s="147" t="s">
        <v>928</v>
      </c>
      <c r="G767" s="149"/>
      <c r="H767" s="18">
        <v>45626.7</v>
      </c>
      <c r="I767" s="27">
        <f t="shared" si="11"/>
        <v>88.99471415475237</v>
      </c>
    </row>
    <row r="768" spans="1:9" ht="16.5" customHeight="1">
      <c r="A768" s="78"/>
      <c r="B768" s="15"/>
      <c r="C768" s="15"/>
      <c r="D768" s="11" t="s">
        <v>671</v>
      </c>
      <c r="E768" s="51"/>
      <c r="F768" s="48"/>
      <c r="G768" s="49"/>
      <c r="H768" s="18">
        <v>38317.4</v>
      </c>
      <c r="I768" s="27"/>
    </row>
    <row r="769" spans="1:9" ht="16.5" customHeight="1">
      <c r="A769" s="71"/>
      <c r="B769" s="3"/>
      <c r="C769" s="3"/>
      <c r="D769" s="25" t="s">
        <v>672</v>
      </c>
      <c r="E769" s="75"/>
      <c r="F769" s="76"/>
      <c r="G769" s="77"/>
      <c r="H769" s="18">
        <v>5075</v>
      </c>
      <c r="I769" s="27"/>
    </row>
    <row r="770" spans="1:9" ht="16.5" customHeight="1">
      <c r="A770" s="60"/>
      <c r="B770" s="64"/>
      <c r="C770" s="64"/>
      <c r="D770" s="24" t="s">
        <v>862</v>
      </c>
      <c r="E770" s="66">
        <v>7500</v>
      </c>
      <c r="F770" s="147">
        <v>7500</v>
      </c>
      <c r="G770" s="149"/>
      <c r="H770" s="18">
        <v>6758.63</v>
      </c>
      <c r="I770" s="27">
        <f t="shared" si="11"/>
        <v>90.11506666666666</v>
      </c>
    </row>
    <row r="771" spans="1:9" ht="16.5" customHeight="1">
      <c r="A771" s="60"/>
      <c r="B771" s="64"/>
      <c r="C771" s="64"/>
      <c r="D771" s="24" t="s">
        <v>673</v>
      </c>
      <c r="E771" s="66"/>
      <c r="F771" s="32"/>
      <c r="G771" s="33"/>
      <c r="H771" s="18">
        <v>3345.37</v>
      </c>
      <c r="I771" s="27"/>
    </row>
    <row r="772" spans="1:9" ht="16.5" customHeight="1">
      <c r="A772" s="60"/>
      <c r="B772" s="64"/>
      <c r="C772" s="64"/>
      <c r="D772" s="24" t="s">
        <v>674</v>
      </c>
      <c r="E772" s="66"/>
      <c r="F772" s="32"/>
      <c r="G772" s="33"/>
      <c r="H772" s="18">
        <v>1752.25</v>
      </c>
      <c r="I772" s="27"/>
    </row>
    <row r="773" spans="1:9" ht="16.5" customHeight="1">
      <c r="A773" s="60"/>
      <c r="B773" s="64"/>
      <c r="C773" s="64"/>
      <c r="D773" s="24" t="s">
        <v>671</v>
      </c>
      <c r="E773" s="66"/>
      <c r="F773" s="32"/>
      <c r="G773" s="33"/>
      <c r="H773" s="18">
        <v>1200.01</v>
      </c>
      <c r="I773" s="27"/>
    </row>
    <row r="774" spans="1:9" ht="16.5" customHeight="1">
      <c r="A774" s="60"/>
      <c r="B774" s="64"/>
      <c r="C774" s="64"/>
      <c r="D774" s="24" t="s">
        <v>863</v>
      </c>
      <c r="E774" s="66">
        <v>7310</v>
      </c>
      <c r="F774" s="147">
        <v>9530</v>
      </c>
      <c r="G774" s="149"/>
      <c r="H774" s="18">
        <v>8780.19</v>
      </c>
      <c r="I774" s="27">
        <f t="shared" si="11"/>
        <v>92.13210912906611</v>
      </c>
    </row>
    <row r="775" spans="1:9" ht="16.5" customHeight="1">
      <c r="A775" s="60"/>
      <c r="B775" s="64"/>
      <c r="C775" s="64"/>
      <c r="D775" s="24" t="s">
        <v>675</v>
      </c>
      <c r="E775" s="66"/>
      <c r="F775" s="32"/>
      <c r="G775" s="33"/>
      <c r="H775" s="18">
        <v>5481</v>
      </c>
      <c r="I775" s="27"/>
    </row>
    <row r="776" spans="1:9" ht="16.5" customHeight="1">
      <c r="A776" s="60"/>
      <c r="B776" s="64"/>
      <c r="C776" s="64"/>
      <c r="D776" s="24" t="s">
        <v>865</v>
      </c>
      <c r="E776" s="66">
        <v>6900</v>
      </c>
      <c r="F776" s="147" t="s">
        <v>929</v>
      </c>
      <c r="G776" s="149"/>
      <c r="H776" s="18">
        <v>10199.79</v>
      </c>
      <c r="I776" s="27">
        <f t="shared" si="11"/>
        <v>79.06813953488373</v>
      </c>
    </row>
    <row r="777" spans="1:9" ht="16.5" customHeight="1">
      <c r="A777" s="60"/>
      <c r="B777" s="64"/>
      <c r="C777" s="64"/>
      <c r="D777" s="24" t="s">
        <v>676</v>
      </c>
      <c r="E777" s="66"/>
      <c r="F777" s="32"/>
      <c r="G777" s="33"/>
      <c r="H777" s="18">
        <v>7470</v>
      </c>
      <c r="I777" s="27"/>
    </row>
    <row r="778" spans="1:9" ht="16.5" customHeight="1">
      <c r="A778" s="60"/>
      <c r="B778" s="64"/>
      <c r="C778" s="64"/>
      <c r="D778" s="24" t="s">
        <v>867</v>
      </c>
      <c r="E778" s="66">
        <v>5000</v>
      </c>
      <c r="F778" s="147" t="s">
        <v>185</v>
      </c>
      <c r="G778" s="149"/>
      <c r="H778" s="18">
        <v>4903.68</v>
      </c>
      <c r="I778" s="27">
        <f aca="true" t="shared" si="12" ref="I778:I840">H778/F778%</f>
        <v>98.0736</v>
      </c>
    </row>
    <row r="779" spans="1:9" ht="16.5" customHeight="1">
      <c r="A779" s="60"/>
      <c r="B779" s="64"/>
      <c r="C779" s="64"/>
      <c r="D779" s="24" t="s">
        <v>677</v>
      </c>
      <c r="E779" s="66"/>
      <c r="F779" s="32"/>
      <c r="G779" s="33"/>
      <c r="H779" s="18">
        <v>2950.63</v>
      </c>
      <c r="I779" s="27"/>
    </row>
    <row r="780" spans="1:9" ht="16.5" customHeight="1">
      <c r="A780" s="60"/>
      <c r="B780" s="64"/>
      <c r="C780" s="65" t="s">
        <v>930</v>
      </c>
      <c r="D780" s="24" t="s">
        <v>931</v>
      </c>
      <c r="E780" s="66">
        <f>SUM(E781:E783)</f>
        <v>1200</v>
      </c>
      <c r="F780" s="147" t="s">
        <v>932</v>
      </c>
      <c r="G780" s="149"/>
      <c r="H780" s="18">
        <f>H781+H782+H783</f>
        <v>2</v>
      </c>
      <c r="I780" s="27">
        <f t="shared" si="12"/>
        <v>0.16666666666666666</v>
      </c>
    </row>
    <row r="781" spans="1:9" ht="16.5" customHeight="1">
      <c r="A781" s="60"/>
      <c r="B781" s="64"/>
      <c r="C781" s="64"/>
      <c r="D781" s="24" t="s">
        <v>876</v>
      </c>
      <c r="E781" s="66">
        <v>200</v>
      </c>
      <c r="F781" s="147" t="s">
        <v>232</v>
      </c>
      <c r="G781" s="149"/>
      <c r="H781" s="18">
        <v>0</v>
      </c>
      <c r="I781" s="27">
        <f t="shared" si="12"/>
        <v>0</v>
      </c>
    </row>
    <row r="782" spans="1:9" ht="16.5" customHeight="1">
      <c r="A782" s="60"/>
      <c r="B782" s="64"/>
      <c r="C782" s="64"/>
      <c r="D782" s="24" t="s">
        <v>860</v>
      </c>
      <c r="E782" s="66">
        <v>500</v>
      </c>
      <c r="F782" s="147" t="s">
        <v>233</v>
      </c>
      <c r="G782" s="149"/>
      <c r="H782" s="18">
        <v>0</v>
      </c>
      <c r="I782" s="27">
        <f t="shared" si="12"/>
        <v>0</v>
      </c>
    </row>
    <row r="783" spans="1:9" ht="16.5" customHeight="1">
      <c r="A783" s="60"/>
      <c r="B783" s="64"/>
      <c r="C783" s="64"/>
      <c r="D783" s="24" t="s">
        <v>862</v>
      </c>
      <c r="E783" s="66">
        <v>500</v>
      </c>
      <c r="F783" s="147" t="s">
        <v>233</v>
      </c>
      <c r="G783" s="149"/>
      <c r="H783" s="18">
        <v>2</v>
      </c>
      <c r="I783" s="27">
        <f t="shared" si="12"/>
        <v>0.4</v>
      </c>
    </row>
    <row r="784" spans="1:9" ht="16.5" customHeight="1">
      <c r="A784" s="60"/>
      <c r="B784" s="64"/>
      <c r="C784" s="65" t="s">
        <v>372</v>
      </c>
      <c r="D784" s="24" t="s">
        <v>373</v>
      </c>
      <c r="E784" s="66">
        <f>SUM(E785:E794)</f>
        <v>160800</v>
      </c>
      <c r="F784" s="147">
        <f>F785+F786+F787+F788+F792+F793+F794</f>
        <v>155950</v>
      </c>
      <c r="G784" s="149"/>
      <c r="H784" s="18">
        <f>H785+H786+H787+H788+H792+H793+H794</f>
        <v>92010.61</v>
      </c>
      <c r="I784" s="27">
        <f t="shared" si="12"/>
        <v>59.00007053542802</v>
      </c>
    </row>
    <row r="785" spans="1:9" ht="16.5" customHeight="1">
      <c r="A785" s="60"/>
      <c r="B785" s="64"/>
      <c r="C785" s="64"/>
      <c r="D785" s="24" t="s">
        <v>858</v>
      </c>
      <c r="E785" s="66">
        <v>2250</v>
      </c>
      <c r="F785" s="147" t="s">
        <v>933</v>
      </c>
      <c r="G785" s="149"/>
      <c r="H785" s="18">
        <v>2179.68</v>
      </c>
      <c r="I785" s="27">
        <f t="shared" si="12"/>
        <v>96.87466666666666</v>
      </c>
    </row>
    <row r="786" spans="1:9" ht="16.5" customHeight="1">
      <c r="A786" s="60"/>
      <c r="B786" s="64"/>
      <c r="C786" s="64"/>
      <c r="D786" s="24" t="s">
        <v>876</v>
      </c>
      <c r="E786" s="66">
        <v>1000</v>
      </c>
      <c r="F786" s="147" t="s">
        <v>174</v>
      </c>
      <c r="G786" s="149"/>
      <c r="H786" s="18">
        <v>0</v>
      </c>
      <c r="I786" s="27">
        <f t="shared" si="12"/>
        <v>0</v>
      </c>
    </row>
    <row r="787" spans="1:9" ht="16.5" customHeight="1">
      <c r="A787" s="60"/>
      <c r="B787" s="64"/>
      <c r="C787" s="64"/>
      <c r="D787" s="24" t="s">
        <v>860</v>
      </c>
      <c r="E787" s="66">
        <v>35000</v>
      </c>
      <c r="F787" s="147" t="s">
        <v>934</v>
      </c>
      <c r="G787" s="149"/>
      <c r="H787" s="18">
        <v>16033.31</v>
      </c>
      <c r="I787" s="27">
        <f t="shared" si="12"/>
        <v>45.80945714285714</v>
      </c>
    </row>
    <row r="788" spans="1:9" ht="16.5" customHeight="1">
      <c r="A788" s="60"/>
      <c r="B788" s="64"/>
      <c r="C788" s="64"/>
      <c r="D788" s="24" t="s">
        <v>862</v>
      </c>
      <c r="E788" s="66">
        <v>116000</v>
      </c>
      <c r="F788" s="147">
        <v>111000</v>
      </c>
      <c r="G788" s="149"/>
      <c r="H788" s="18">
        <v>67270.04</v>
      </c>
      <c r="I788" s="27">
        <f t="shared" si="12"/>
        <v>60.60363963963963</v>
      </c>
    </row>
    <row r="789" spans="1:9" ht="16.5" customHeight="1">
      <c r="A789" s="67"/>
      <c r="B789" s="50"/>
      <c r="C789" s="50"/>
      <c r="D789" s="11" t="s">
        <v>678</v>
      </c>
      <c r="E789" s="51"/>
      <c r="F789" s="48"/>
      <c r="G789" s="49"/>
      <c r="H789" s="18">
        <v>59147.21</v>
      </c>
      <c r="I789" s="27"/>
    </row>
    <row r="790" spans="1:9" ht="16.5" customHeight="1">
      <c r="A790" s="73"/>
      <c r="B790" s="74"/>
      <c r="C790" s="74"/>
      <c r="D790" s="25" t="s">
        <v>679</v>
      </c>
      <c r="E790" s="75"/>
      <c r="F790" s="76"/>
      <c r="G790" s="77"/>
      <c r="H790" s="18">
        <v>7757.19</v>
      </c>
      <c r="I790" s="27"/>
    </row>
    <row r="791" spans="1:9" ht="16.5" customHeight="1">
      <c r="A791" s="60"/>
      <c r="B791" s="64"/>
      <c r="C791" s="64"/>
      <c r="D791" s="24" t="s">
        <v>680</v>
      </c>
      <c r="E791" s="66"/>
      <c r="F791" s="32"/>
      <c r="G791" s="33"/>
      <c r="H791" s="18">
        <v>35.4</v>
      </c>
      <c r="I791" s="27"/>
    </row>
    <row r="792" spans="1:9" ht="16.5" customHeight="1">
      <c r="A792" s="60"/>
      <c r="B792" s="64"/>
      <c r="C792" s="64"/>
      <c r="D792" s="24" t="s">
        <v>863</v>
      </c>
      <c r="E792" s="66">
        <v>2200</v>
      </c>
      <c r="F792" s="147">
        <v>2350</v>
      </c>
      <c r="G792" s="149"/>
      <c r="H792" s="18">
        <v>2347.07</v>
      </c>
      <c r="I792" s="27">
        <f t="shared" si="12"/>
        <v>99.87531914893617</v>
      </c>
    </row>
    <row r="793" spans="1:9" ht="16.5" customHeight="1">
      <c r="A793" s="60"/>
      <c r="B793" s="64"/>
      <c r="C793" s="64"/>
      <c r="D793" s="24" t="s">
        <v>865</v>
      </c>
      <c r="E793" s="66">
        <v>1650</v>
      </c>
      <c r="F793" s="147" t="s">
        <v>935</v>
      </c>
      <c r="G793" s="149"/>
      <c r="H793" s="18">
        <v>1519.23</v>
      </c>
      <c r="I793" s="27">
        <f t="shared" si="12"/>
        <v>92.07454545454546</v>
      </c>
    </row>
    <row r="794" spans="1:9" ht="16.5" customHeight="1">
      <c r="A794" s="60"/>
      <c r="B794" s="64"/>
      <c r="C794" s="64"/>
      <c r="D794" s="24" t="s">
        <v>867</v>
      </c>
      <c r="E794" s="66">
        <v>2700</v>
      </c>
      <c r="F794" s="147" t="s">
        <v>936</v>
      </c>
      <c r="G794" s="149"/>
      <c r="H794" s="18">
        <v>2661.28</v>
      </c>
      <c r="I794" s="27">
        <f t="shared" si="12"/>
        <v>98.56592592592594</v>
      </c>
    </row>
    <row r="795" spans="1:9" ht="16.5" customHeight="1">
      <c r="A795" s="60"/>
      <c r="B795" s="64"/>
      <c r="C795" s="65" t="s">
        <v>143</v>
      </c>
      <c r="D795" s="24" t="s">
        <v>144</v>
      </c>
      <c r="E795" s="66">
        <f>SUM(E796:E801)</f>
        <v>11330</v>
      </c>
      <c r="F795" s="147" t="s">
        <v>937</v>
      </c>
      <c r="G795" s="149"/>
      <c r="H795" s="18">
        <f>SUM(H796:H801)</f>
        <v>14022.52</v>
      </c>
      <c r="I795" s="27">
        <f t="shared" si="12"/>
        <v>41.266980576809885</v>
      </c>
    </row>
    <row r="796" spans="1:9" ht="16.5" customHeight="1">
      <c r="A796" s="60"/>
      <c r="B796" s="64"/>
      <c r="C796" s="64"/>
      <c r="D796" s="24" t="s">
        <v>938</v>
      </c>
      <c r="E796" s="66">
        <v>8680</v>
      </c>
      <c r="F796" s="147" t="s">
        <v>939</v>
      </c>
      <c r="G796" s="149"/>
      <c r="H796" s="18">
        <v>1476</v>
      </c>
      <c r="I796" s="27">
        <f t="shared" si="12"/>
        <v>14.533280819220165</v>
      </c>
    </row>
    <row r="797" spans="1:9" ht="16.5" customHeight="1">
      <c r="A797" s="60"/>
      <c r="B797" s="64"/>
      <c r="C797" s="64"/>
      <c r="D797" s="24" t="s">
        <v>858</v>
      </c>
      <c r="E797" s="66">
        <v>250</v>
      </c>
      <c r="F797" s="147" t="s">
        <v>940</v>
      </c>
      <c r="G797" s="149"/>
      <c r="H797" s="18">
        <v>0</v>
      </c>
      <c r="I797" s="27">
        <f t="shared" si="12"/>
        <v>0</v>
      </c>
    </row>
    <row r="798" spans="1:9" ht="16.5" customHeight="1">
      <c r="A798" s="60"/>
      <c r="B798" s="64"/>
      <c r="C798" s="64"/>
      <c r="D798" s="24" t="s">
        <v>860</v>
      </c>
      <c r="E798" s="66">
        <v>1000</v>
      </c>
      <c r="F798" s="147" t="s">
        <v>941</v>
      </c>
      <c r="G798" s="149"/>
      <c r="H798" s="18">
        <v>7174</v>
      </c>
      <c r="I798" s="27">
        <f t="shared" si="12"/>
        <v>87.76608759481283</v>
      </c>
    </row>
    <row r="799" spans="1:9" ht="16.5" customHeight="1">
      <c r="A799" s="60"/>
      <c r="B799" s="64"/>
      <c r="C799" s="64"/>
      <c r="D799" s="24" t="s">
        <v>862</v>
      </c>
      <c r="E799" s="66">
        <v>1000</v>
      </c>
      <c r="F799" s="147" t="s">
        <v>446</v>
      </c>
      <c r="G799" s="149"/>
      <c r="H799" s="18">
        <v>5000</v>
      </c>
      <c r="I799" s="27">
        <f t="shared" si="12"/>
        <v>83.33333333333333</v>
      </c>
    </row>
    <row r="800" spans="1:9" ht="16.5" customHeight="1">
      <c r="A800" s="60"/>
      <c r="B800" s="64"/>
      <c r="C800" s="64"/>
      <c r="D800" s="24" t="s">
        <v>863</v>
      </c>
      <c r="E800" s="66">
        <v>200</v>
      </c>
      <c r="F800" s="147" t="s">
        <v>942</v>
      </c>
      <c r="G800" s="149"/>
      <c r="H800" s="18">
        <v>372.52</v>
      </c>
      <c r="I800" s="27">
        <f t="shared" si="12"/>
        <v>4.049130434782609</v>
      </c>
    </row>
    <row r="801" spans="1:9" ht="16.5" customHeight="1">
      <c r="A801" s="78"/>
      <c r="B801" s="15"/>
      <c r="C801" s="50"/>
      <c r="D801" s="11" t="s">
        <v>865</v>
      </c>
      <c r="E801" s="51">
        <v>200</v>
      </c>
      <c r="F801" s="145" t="s">
        <v>232</v>
      </c>
      <c r="G801" s="133"/>
      <c r="H801" s="18">
        <v>0</v>
      </c>
      <c r="I801" s="27">
        <f t="shared" si="12"/>
        <v>0</v>
      </c>
    </row>
    <row r="802" spans="1:9" ht="16.5" customHeight="1">
      <c r="A802" s="71"/>
      <c r="B802" s="3"/>
      <c r="C802" s="83" t="s">
        <v>230</v>
      </c>
      <c r="D802" s="25" t="s">
        <v>231</v>
      </c>
      <c r="E802" s="75">
        <f>SUM(E803:E808)</f>
        <v>1520</v>
      </c>
      <c r="F802" s="136" t="s">
        <v>943</v>
      </c>
      <c r="G802" s="156"/>
      <c r="H802" s="18">
        <f>SUM(H803:H808)</f>
        <v>270</v>
      </c>
      <c r="I802" s="27">
        <f t="shared" si="12"/>
        <v>17.763157894736842</v>
      </c>
    </row>
    <row r="803" spans="1:9" ht="16.5" customHeight="1">
      <c r="A803" s="60"/>
      <c r="B803" s="64"/>
      <c r="C803" s="64"/>
      <c r="D803" s="24" t="s">
        <v>858</v>
      </c>
      <c r="E803" s="66">
        <v>50</v>
      </c>
      <c r="F803" s="147" t="s">
        <v>944</v>
      </c>
      <c r="G803" s="149"/>
      <c r="H803" s="18">
        <v>0</v>
      </c>
      <c r="I803" s="27">
        <f t="shared" si="12"/>
        <v>0</v>
      </c>
    </row>
    <row r="804" spans="1:9" ht="16.5" customHeight="1">
      <c r="A804" s="60"/>
      <c r="B804" s="64"/>
      <c r="C804" s="64"/>
      <c r="D804" s="24" t="s">
        <v>876</v>
      </c>
      <c r="E804" s="66">
        <v>120</v>
      </c>
      <c r="F804" s="147" t="s">
        <v>945</v>
      </c>
      <c r="G804" s="149"/>
      <c r="H804" s="18">
        <v>0</v>
      </c>
      <c r="I804" s="27">
        <f t="shared" si="12"/>
        <v>0</v>
      </c>
    </row>
    <row r="805" spans="1:9" ht="16.5" customHeight="1">
      <c r="A805" s="60"/>
      <c r="B805" s="64"/>
      <c r="C805" s="64"/>
      <c r="D805" s="24" t="s">
        <v>860</v>
      </c>
      <c r="E805" s="66">
        <v>500</v>
      </c>
      <c r="F805" s="147" t="s">
        <v>233</v>
      </c>
      <c r="G805" s="149"/>
      <c r="H805" s="18">
        <v>0</v>
      </c>
      <c r="I805" s="27">
        <f t="shared" si="12"/>
        <v>0</v>
      </c>
    </row>
    <row r="806" spans="1:9" ht="16.5" customHeight="1">
      <c r="A806" s="60"/>
      <c r="B806" s="64"/>
      <c r="C806" s="64"/>
      <c r="D806" s="24" t="s">
        <v>862</v>
      </c>
      <c r="E806" s="66">
        <v>550</v>
      </c>
      <c r="F806" s="147" t="s">
        <v>946</v>
      </c>
      <c r="G806" s="149"/>
      <c r="H806" s="18">
        <v>160</v>
      </c>
      <c r="I806" s="27">
        <f t="shared" si="12"/>
        <v>29.09090909090909</v>
      </c>
    </row>
    <row r="807" spans="1:9" ht="16.5" customHeight="1">
      <c r="A807" s="60"/>
      <c r="B807" s="64"/>
      <c r="C807" s="64"/>
      <c r="D807" s="24" t="s">
        <v>863</v>
      </c>
      <c r="E807" s="66">
        <v>100</v>
      </c>
      <c r="F807" s="147" t="s">
        <v>211</v>
      </c>
      <c r="G807" s="149"/>
      <c r="H807" s="18">
        <v>70</v>
      </c>
      <c r="I807" s="27">
        <f t="shared" si="12"/>
        <v>70</v>
      </c>
    </row>
    <row r="808" spans="1:9" ht="16.5" customHeight="1">
      <c r="A808" s="60"/>
      <c r="B808" s="64"/>
      <c r="C808" s="64"/>
      <c r="D808" s="24" t="s">
        <v>867</v>
      </c>
      <c r="E808" s="66">
        <v>200</v>
      </c>
      <c r="F808" s="147" t="s">
        <v>232</v>
      </c>
      <c r="G808" s="149"/>
      <c r="H808" s="18">
        <v>40</v>
      </c>
      <c r="I808" s="27">
        <f t="shared" si="12"/>
        <v>20</v>
      </c>
    </row>
    <row r="809" spans="1:9" ht="16.5" customHeight="1">
      <c r="A809" s="60"/>
      <c r="B809" s="64"/>
      <c r="C809" s="65" t="s">
        <v>112</v>
      </c>
      <c r="D809" s="24" t="s">
        <v>113</v>
      </c>
      <c r="E809" s="66">
        <f>SUM(E810:E819)</f>
        <v>49610</v>
      </c>
      <c r="F809" s="147" t="s">
        <v>947</v>
      </c>
      <c r="G809" s="149"/>
      <c r="H809" s="18">
        <f>H810+H812+H813+H817+H818+H819</f>
        <v>34595.83</v>
      </c>
      <c r="I809" s="27">
        <f t="shared" si="12"/>
        <v>64.20427214015292</v>
      </c>
    </row>
    <row r="810" spans="1:9" ht="16.5" customHeight="1">
      <c r="A810" s="60"/>
      <c r="B810" s="64"/>
      <c r="C810" s="64"/>
      <c r="D810" s="24" t="s">
        <v>858</v>
      </c>
      <c r="E810" s="66">
        <v>620</v>
      </c>
      <c r="F810" s="147" t="s">
        <v>948</v>
      </c>
      <c r="G810" s="149"/>
      <c r="H810" s="18">
        <v>1095.96</v>
      </c>
      <c r="I810" s="27">
        <f t="shared" si="12"/>
        <v>67.65185185185186</v>
      </c>
    </row>
    <row r="811" spans="1:9" ht="16.5" customHeight="1">
      <c r="A811" s="60"/>
      <c r="B811" s="64"/>
      <c r="C811" s="64"/>
      <c r="D811" s="24" t="s">
        <v>876</v>
      </c>
      <c r="E811" s="66">
        <v>4200</v>
      </c>
      <c r="F811" s="147" t="s">
        <v>191</v>
      </c>
      <c r="G811" s="149"/>
      <c r="H811" s="18">
        <v>0</v>
      </c>
      <c r="I811" s="27">
        <f t="shared" si="12"/>
        <v>0</v>
      </c>
    </row>
    <row r="812" spans="1:9" ht="16.5" customHeight="1">
      <c r="A812" s="60"/>
      <c r="B812" s="64"/>
      <c r="C812" s="64"/>
      <c r="D812" s="24" t="s">
        <v>860</v>
      </c>
      <c r="E812" s="66">
        <v>25000</v>
      </c>
      <c r="F812" s="147" t="s">
        <v>285</v>
      </c>
      <c r="G812" s="149"/>
      <c r="H812" s="18">
        <v>16977.63</v>
      </c>
      <c r="I812" s="27">
        <f t="shared" si="12"/>
        <v>67.91052</v>
      </c>
    </row>
    <row r="813" spans="1:9" ht="16.5" customHeight="1">
      <c r="A813" s="60"/>
      <c r="B813" s="64"/>
      <c r="C813" s="64"/>
      <c r="D813" s="24" t="s">
        <v>862</v>
      </c>
      <c r="E813" s="66">
        <v>14800</v>
      </c>
      <c r="F813" s="147" t="s">
        <v>949</v>
      </c>
      <c r="G813" s="149"/>
      <c r="H813" s="18">
        <v>9207.8</v>
      </c>
      <c r="I813" s="27">
        <f t="shared" si="12"/>
        <v>62.21486486486486</v>
      </c>
    </row>
    <row r="814" spans="1:9" ht="16.5" customHeight="1">
      <c r="A814" s="60"/>
      <c r="B814" s="64"/>
      <c r="C814" s="64"/>
      <c r="D814" s="24" t="s">
        <v>681</v>
      </c>
      <c r="E814" s="66"/>
      <c r="F814" s="32"/>
      <c r="G814" s="33"/>
      <c r="H814" s="18">
        <v>2925</v>
      </c>
      <c r="I814" s="27"/>
    </row>
    <row r="815" spans="1:9" ht="16.5" customHeight="1">
      <c r="A815" s="60"/>
      <c r="B815" s="64"/>
      <c r="C815" s="64"/>
      <c r="D815" s="24" t="s">
        <v>682</v>
      </c>
      <c r="E815" s="66"/>
      <c r="F815" s="32"/>
      <c r="G815" s="33"/>
      <c r="H815" s="18">
        <v>3793.45</v>
      </c>
      <c r="I815" s="27"/>
    </row>
    <row r="816" spans="1:9" ht="16.5" customHeight="1">
      <c r="A816" s="60"/>
      <c r="B816" s="64"/>
      <c r="C816" s="64"/>
      <c r="D816" s="24" t="s">
        <v>683</v>
      </c>
      <c r="E816" s="66"/>
      <c r="F816" s="32"/>
      <c r="G816" s="33"/>
      <c r="H816" s="18">
        <v>2489.35</v>
      </c>
      <c r="I816" s="27"/>
    </row>
    <row r="817" spans="1:9" ht="16.5" customHeight="1">
      <c r="A817" s="60"/>
      <c r="B817" s="64"/>
      <c r="C817" s="64"/>
      <c r="D817" s="24" t="s">
        <v>863</v>
      </c>
      <c r="E817" s="66">
        <v>1400</v>
      </c>
      <c r="F817" s="147" t="s">
        <v>950</v>
      </c>
      <c r="G817" s="149"/>
      <c r="H817" s="18">
        <v>4453.95</v>
      </c>
      <c r="I817" s="27">
        <f t="shared" si="12"/>
        <v>95.29204107830552</v>
      </c>
    </row>
    <row r="818" spans="1:9" ht="16.5" customHeight="1">
      <c r="A818" s="60"/>
      <c r="B818" s="64"/>
      <c r="C818" s="64"/>
      <c r="D818" s="24" t="s">
        <v>865</v>
      </c>
      <c r="E818" s="66">
        <v>740</v>
      </c>
      <c r="F818" s="147" t="s">
        <v>951</v>
      </c>
      <c r="G818" s="149"/>
      <c r="H818" s="18">
        <v>740</v>
      </c>
      <c r="I818" s="27">
        <f t="shared" si="12"/>
        <v>100</v>
      </c>
    </row>
    <row r="819" spans="1:9" ht="16.5" customHeight="1">
      <c r="A819" s="60"/>
      <c r="B819" s="64"/>
      <c r="C819" s="64"/>
      <c r="D819" s="24" t="s">
        <v>867</v>
      </c>
      <c r="E819" s="66">
        <v>2850</v>
      </c>
      <c r="F819" s="147" t="s">
        <v>952</v>
      </c>
      <c r="G819" s="149"/>
      <c r="H819" s="18">
        <v>2120.49</v>
      </c>
      <c r="I819" s="27">
        <f t="shared" si="12"/>
        <v>74.40315789473684</v>
      </c>
    </row>
    <row r="820" spans="1:9" ht="16.5" customHeight="1">
      <c r="A820" s="67"/>
      <c r="B820" s="50"/>
      <c r="C820" s="10" t="s">
        <v>605</v>
      </c>
      <c r="D820" s="11" t="s">
        <v>606</v>
      </c>
      <c r="E820" s="51">
        <f>SUM(E821:E826)</f>
        <v>2160</v>
      </c>
      <c r="F820" s="145" t="s">
        <v>953</v>
      </c>
      <c r="G820" s="133"/>
      <c r="H820" s="18">
        <f>SUM(H821:H826)</f>
        <v>1158.1000000000001</v>
      </c>
      <c r="I820" s="27">
        <f t="shared" si="12"/>
        <v>53.61574074074074</v>
      </c>
    </row>
    <row r="821" spans="1:9" ht="16.5" customHeight="1">
      <c r="A821" s="73"/>
      <c r="B821" s="74"/>
      <c r="C821" s="74"/>
      <c r="D821" s="25" t="s">
        <v>858</v>
      </c>
      <c r="E821" s="75">
        <v>120</v>
      </c>
      <c r="F821" s="136" t="s">
        <v>945</v>
      </c>
      <c r="G821" s="156"/>
      <c r="H821" s="18">
        <v>120</v>
      </c>
      <c r="I821" s="27">
        <f t="shared" si="12"/>
        <v>100</v>
      </c>
    </row>
    <row r="822" spans="1:9" ht="16.5" customHeight="1">
      <c r="A822" s="60"/>
      <c r="B822" s="64"/>
      <c r="C822" s="64"/>
      <c r="D822" s="24" t="s">
        <v>860</v>
      </c>
      <c r="E822" s="66">
        <v>700</v>
      </c>
      <c r="F822" s="147" t="s">
        <v>424</v>
      </c>
      <c r="G822" s="149"/>
      <c r="H822" s="18">
        <v>436.94</v>
      </c>
      <c r="I822" s="27">
        <f t="shared" si="12"/>
        <v>62.42</v>
      </c>
    </row>
    <row r="823" spans="1:9" ht="16.5" customHeight="1">
      <c r="A823" s="60"/>
      <c r="B823" s="64"/>
      <c r="C823" s="64"/>
      <c r="D823" s="24" t="s">
        <v>862</v>
      </c>
      <c r="E823" s="66">
        <v>1000</v>
      </c>
      <c r="F823" s="147" t="s">
        <v>174</v>
      </c>
      <c r="G823" s="149"/>
      <c r="H823" s="18">
        <v>319.52</v>
      </c>
      <c r="I823" s="27">
        <f t="shared" si="12"/>
        <v>31.951999999999998</v>
      </c>
    </row>
    <row r="824" spans="1:9" ht="16.5" customHeight="1">
      <c r="A824" s="60"/>
      <c r="B824" s="64"/>
      <c r="C824" s="64"/>
      <c r="D824" s="24" t="s">
        <v>863</v>
      </c>
      <c r="E824" s="66">
        <v>150</v>
      </c>
      <c r="F824" s="147" t="s">
        <v>954</v>
      </c>
      <c r="G824" s="149"/>
      <c r="H824" s="18">
        <v>106.2</v>
      </c>
      <c r="I824" s="27">
        <f t="shared" si="12"/>
        <v>70.8</v>
      </c>
    </row>
    <row r="825" spans="1:9" ht="16.5" customHeight="1">
      <c r="A825" s="60"/>
      <c r="B825" s="64"/>
      <c r="C825" s="64"/>
      <c r="D825" s="24" t="s">
        <v>865</v>
      </c>
      <c r="E825" s="66">
        <v>100</v>
      </c>
      <c r="F825" s="147" t="s">
        <v>211</v>
      </c>
      <c r="G825" s="149"/>
      <c r="H825" s="18">
        <v>87.72</v>
      </c>
      <c r="I825" s="27">
        <f t="shared" si="12"/>
        <v>87.72</v>
      </c>
    </row>
    <row r="826" spans="1:9" ht="16.5" customHeight="1">
      <c r="A826" s="60"/>
      <c r="B826" s="64"/>
      <c r="C826" s="64"/>
      <c r="D826" s="24" t="s">
        <v>867</v>
      </c>
      <c r="E826" s="66">
        <v>90</v>
      </c>
      <c r="F826" s="147" t="s">
        <v>955</v>
      </c>
      <c r="G826" s="149"/>
      <c r="H826" s="18">
        <v>87.72</v>
      </c>
      <c r="I826" s="27">
        <f t="shared" si="12"/>
        <v>97.46666666666667</v>
      </c>
    </row>
    <row r="827" spans="1:9" ht="29.25" customHeight="1">
      <c r="A827" s="60"/>
      <c r="B827" s="64"/>
      <c r="C827" s="65" t="s">
        <v>555</v>
      </c>
      <c r="D827" s="24" t="s">
        <v>556</v>
      </c>
      <c r="E827" s="66">
        <f>SUM(E828:E829)</f>
        <v>870</v>
      </c>
      <c r="F827" s="147" t="s">
        <v>940</v>
      </c>
      <c r="G827" s="149"/>
      <c r="H827" s="18">
        <f>H828+H829</f>
        <v>183.76</v>
      </c>
      <c r="I827" s="27">
        <f t="shared" si="12"/>
        <v>73.50399999999999</v>
      </c>
    </row>
    <row r="828" spans="1:9" ht="16.5" customHeight="1">
      <c r="A828" s="60"/>
      <c r="B828" s="64"/>
      <c r="C828" s="64"/>
      <c r="D828" s="24" t="s">
        <v>858</v>
      </c>
      <c r="E828" s="66">
        <v>620</v>
      </c>
      <c r="F828" s="147" t="s">
        <v>133</v>
      </c>
      <c r="G828" s="149"/>
      <c r="H828" s="18">
        <v>0</v>
      </c>
      <c r="I828" s="27"/>
    </row>
    <row r="829" spans="1:9" ht="16.5" customHeight="1">
      <c r="A829" s="60"/>
      <c r="B829" s="64"/>
      <c r="C829" s="64"/>
      <c r="D829" s="24" t="s">
        <v>860</v>
      </c>
      <c r="E829" s="66">
        <v>250</v>
      </c>
      <c r="F829" s="147" t="s">
        <v>940</v>
      </c>
      <c r="G829" s="149"/>
      <c r="H829" s="18">
        <v>183.76</v>
      </c>
      <c r="I829" s="27">
        <f t="shared" si="12"/>
        <v>73.50399999999999</v>
      </c>
    </row>
    <row r="830" spans="1:9" ht="28.5" customHeight="1">
      <c r="A830" s="60"/>
      <c r="B830" s="64"/>
      <c r="C830" s="65" t="s">
        <v>558</v>
      </c>
      <c r="D830" s="24" t="s">
        <v>559</v>
      </c>
      <c r="E830" s="66">
        <f>SUM(E831:E837)</f>
        <v>4270</v>
      </c>
      <c r="F830" s="147" t="s">
        <v>956</v>
      </c>
      <c r="G830" s="149"/>
      <c r="H830" s="18">
        <f>SUM(H831:H837)</f>
        <v>3936.61</v>
      </c>
      <c r="I830" s="27">
        <f t="shared" si="12"/>
        <v>80.50327198364009</v>
      </c>
    </row>
    <row r="831" spans="1:9" ht="16.5" customHeight="1">
      <c r="A831" s="60"/>
      <c r="B831" s="64"/>
      <c r="C831" s="64"/>
      <c r="D831" s="24" t="s">
        <v>858</v>
      </c>
      <c r="E831" s="66">
        <v>0</v>
      </c>
      <c r="F831" s="147" t="s">
        <v>957</v>
      </c>
      <c r="G831" s="149"/>
      <c r="H831" s="18">
        <v>529.16</v>
      </c>
      <c r="I831" s="27">
        <f t="shared" si="12"/>
        <v>85.34838709677419</v>
      </c>
    </row>
    <row r="832" spans="1:9" ht="16.5" customHeight="1">
      <c r="A832" s="60"/>
      <c r="B832" s="64"/>
      <c r="C832" s="64"/>
      <c r="D832" s="24" t="s">
        <v>876</v>
      </c>
      <c r="E832" s="66">
        <v>150</v>
      </c>
      <c r="F832" s="147" t="s">
        <v>954</v>
      </c>
      <c r="G832" s="149"/>
      <c r="H832" s="18">
        <v>0</v>
      </c>
      <c r="I832" s="27">
        <f t="shared" si="12"/>
        <v>0</v>
      </c>
    </row>
    <row r="833" spans="1:9" ht="16.5" customHeight="1">
      <c r="A833" s="78"/>
      <c r="B833" s="15"/>
      <c r="C833" s="15"/>
      <c r="D833" s="11" t="s">
        <v>860</v>
      </c>
      <c r="E833" s="51">
        <v>1000</v>
      </c>
      <c r="F833" s="145" t="s">
        <v>174</v>
      </c>
      <c r="G833" s="133"/>
      <c r="H833" s="18">
        <v>965.7</v>
      </c>
      <c r="I833" s="27">
        <f t="shared" si="12"/>
        <v>96.57000000000001</v>
      </c>
    </row>
    <row r="834" spans="1:9" ht="16.5" customHeight="1">
      <c r="A834" s="71"/>
      <c r="B834" s="3"/>
      <c r="C834" s="3"/>
      <c r="D834" s="9" t="s">
        <v>862</v>
      </c>
      <c r="E834" s="47">
        <v>1600</v>
      </c>
      <c r="F834" s="160" t="s">
        <v>958</v>
      </c>
      <c r="G834" s="161"/>
      <c r="H834" s="41">
        <v>1252.92</v>
      </c>
      <c r="I834" s="46">
        <f t="shared" si="12"/>
        <v>78.3075</v>
      </c>
    </row>
    <row r="835" spans="1:9" ht="16.5" customHeight="1">
      <c r="A835" s="60"/>
      <c r="B835" s="64"/>
      <c r="C835" s="64"/>
      <c r="D835" s="24" t="s">
        <v>863</v>
      </c>
      <c r="E835" s="66">
        <v>680</v>
      </c>
      <c r="F835" s="147" t="s">
        <v>451</v>
      </c>
      <c r="G835" s="149"/>
      <c r="H835" s="18">
        <v>504.57</v>
      </c>
      <c r="I835" s="27">
        <f t="shared" si="12"/>
        <v>74.2014705882353</v>
      </c>
    </row>
    <row r="836" spans="1:9" ht="16.5" customHeight="1">
      <c r="A836" s="60"/>
      <c r="B836" s="64"/>
      <c r="C836" s="64"/>
      <c r="D836" s="24" t="s">
        <v>865</v>
      </c>
      <c r="E836" s="66">
        <v>300</v>
      </c>
      <c r="F836" s="147" t="s">
        <v>415</v>
      </c>
      <c r="G836" s="149"/>
      <c r="H836" s="18">
        <v>281.2</v>
      </c>
      <c r="I836" s="27">
        <f t="shared" si="12"/>
        <v>93.73333333333333</v>
      </c>
    </row>
    <row r="837" spans="1:9" ht="16.5" customHeight="1">
      <c r="A837" s="60"/>
      <c r="B837" s="64"/>
      <c r="C837" s="64"/>
      <c r="D837" s="24" t="s">
        <v>867</v>
      </c>
      <c r="E837" s="66">
        <v>540</v>
      </c>
      <c r="F837" s="147" t="s">
        <v>959</v>
      </c>
      <c r="G837" s="149"/>
      <c r="H837" s="18">
        <v>403.06</v>
      </c>
      <c r="I837" s="27">
        <f t="shared" si="12"/>
        <v>74.64074074074074</v>
      </c>
    </row>
    <row r="838" spans="1:9" ht="16.5" customHeight="1">
      <c r="A838" s="60"/>
      <c r="B838" s="64"/>
      <c r="C838" s="65" t="s">
        <v>283</v>
      </c>
      <c r="D838" s="24" t="s">
        <v>284</v>
      </c>
      <c r="E838" s="66">
        <f>SUM(E839:E845)</f>
        <v>360</v>
      </c>
      <c r="F838" s="147" t="s">
        <v>960</v>
      </c>
      <c r="G838" s="149"/>
      <c r="H838" s="18">
        <f>SUM(H839:H845)</f>
        <v>280.90000000000003</v>
      </c>
      <c r="I838" s="27">
        <f t="shared" si="12"/>
        <v>32.662790697674424</v>
      </c>
    </row>
    <row r="839" spans="1:9" ht="16.5" customHeight="1">
      <c r="A839" s="60"/>
      <c r="B839" s="64"/>
      <c r="C839" s="64"/>
      <c r="D839" s="24" t="s">
        <v>858</v>
      </c>
      <c r="E839" s="66">
        <v>50</v>
      </c>
      <c r="F839" s="147" t="s">
        <v>944</v>
      </c>
      <c r="G839" s="149"/>
      <c r="H839" s="18">
        <v>30.09</v>
      </c>
      <c r="I839" s="27">
        <f t="shared" si="12"/>
        <v>60.18</v>
      </c>
    </row>
    <row r="840" spans="1:9" ht="16.5" customHeight="1">
      <c r="A840" s="60"/>
      <c r="B840" s="64"/>
      <c r="C840" s="64"/>
      <c r="D840" s="24" t="s">
        <v>876</v>
      </c>
      <c r="E840" s="66">
        <v>50</v>
      </c>
      <c r="F840" s="147" t="s">
        <v>944</v>
      </c>
      <c r="G840" s="149"/>
      <c r="H840" s="18">
        <v>0</v>
      </c>
      <c r="I840" s="27">
        <f t="shared" si="12"/>
        <v>0</v>
      </c>
    </row>
    <row r="841" spans="1:9" ht="16.5" customHeight="1">
      <c r="A841" s="60"/>
      <c r="B841" s="64"/>
      <c r="C841" s="64"/>
      <c r="D841" s="24" t="s">
        <v>860</v>
      </c>
      <c r="E841" s="66">
        <v>50</v>
      </c>
      <c r="F841" s="147" t="s">
        <v>944</v>
      </c>
      <c r="G841" s="149"/>
      <c r="H841" s="18">
        <v>55.16</v>
      </c>
      <c r="I841" s="27">
        <f aca="true" t="shared" si="13" ref="I841:I904">H841/F841%</f>
        <v>110.32</v>
      </c>
    </row>
    <row r="842" spans="1:9" ht="16.5" customHeight="1">
      <c r="A842" s="60"/>
      <c r="B842" s="64"/>
      <c r="C842" s="64"/>
      <c r="D842" s="24" t="s">
        <v>862</v>
      </c>
      <c r="E842" s="66">
        <v>50</v>
      </c>
      <c r="F842" s="147" t="s">
        <v>946</v>
      </c>
      <c r="G842" s="149"/>
      <c r="H842" s="18">
        <v>120.74</v>
      </c>
      <c r="I842" s="27">
        <f t="shared" si="13"/>
        <v>21.952727272727273</v>
      </c>
    </row>
    <row r="843" spans="1:9" ht="16.5" customHeight="1">
      <c r="A843" s="60"/>
      <c r="B843" s="64"/>
      <c r="C843" s="64"/>
      <c r="D843" s="24" t="s">
        <v>863</v>
      </c>
      <c r="E843" s="66">
        <v>50</v>
      </c>
      <c r="F843" s="147" t="s">
        <v>944</v>
      </c>
      <c r="G843" s="149"/>
      <c r="H843" s="18">
        <v>0</v>
      </c>
      <c r="I843" s="27">
        <f t="shared" si="13"/>
        <v>0</v>
      </c>
    </row>
    <row r="844" spans="1:9" ht="16.5" customHeight="1">
      <c r="A844" s="60"/>
      <c r="B844" s="64"/>
      <c r="C844" s="64"/>
      <c r="D844" s="24" t="s">
        <v>865</v>
      </c>
      <c r="E844" s="66">
        <v>50</v>
      </c>
      <c r="F844" s="147" t="s">
        <v>944</v>
      </c>
      <c r="G844" s="149"/>
      <c r="H844" s="18">
        <v>39.8</v>
      </c>
      <c r="I844" s="27">
        <f t="shared" si="13"/>
        <v>79.6</v>
      </c>
    </row>
    <row r="845" spans="1:9" ht="16.5" customHeight="1">
      <c r="A845" s="60"/>
      <c r="B845" s="64"/>
      <c r="C845" s="64"/>
      <c r="D845" s="24" t="s">
        <v>867</v>
      </c>
      <c r="E845" s="66">
        <v>60</v>
      </c>
      <c r="F845" s="147" t="s">
        <v>707</v>
      </c>
      <c r="G845" s="149"/>
      <c r="H845" s="18">
        <v>35.11</v>
      </c>
      <c r="I845" s="27">
        <f t="shared" si="13"/>
        <v>58.516666666666666</v>
      </c>
    </row>
    <row r="846" spans="1:9" ht="16.5" customHeight="1">
      <c r="A846" s="60"/>
      <c r="B846" s="64"/>
      <c r="C846" s="65" t="s">
        <v>213</v>
      </c>
      <c r="D846" s="24" t="s">
        <v>214</v>
      </c>
      <c r="E846" s="66">
        <f>SUM(E847:E853)</f>
        <v>10035</v>
      </c>
      <c r="F846" s="147" t="s">
        <v>961</v>
      </c>
      <c r="G846" s="149"/>
      <c r="H846" s="18">
        <f>SUM(H847:H853)</f>
        <v>8235.65</v>
      </c>
      <c r="I846" s="27">
        <f t="shared" si="13"/>
        <v>85.4320539419087</v>
      </c>
    </row>
    <row r="847" spans="1:9" ht="16.5" customHeight="1">
      <c r="A847" s="60"/>
      <c r="B847" s="64"/>
      <c r="C847" s="64"/>
      <c r="D847" s="24" t="s">
        <v>858</v>
      </c>
      <c r="E847" s="66">
        <v>1275</v>
      </c>
      <c r="F847" s="147" t="s">
        <v>962</v>
      </c>
      <c r="G847" s="149"/>
      <c r="H847" s="18">
        <v>1182.65</v>
      </c>
      <c r="I847" s="27">
        <f t="shared" si="13"/>
        <v>92.75686274509805</v>
      </c>
    </row>
    <row r="848" spans="1:9" ht="16.5" customHeight="1">
      <c r="A848" s="60"/>
      <c r="B848" s="64"/>
      <c r="C848" s="64"/>
      <c r="D848" s="24" t="s">
        <v>876</v>
      </c>
      <c r="E848" s="66">
        <v>1400</v>
      </c>
      <c r="F848" s="147" t="s">
        <v>267</v>
      </c>
      <c r="G848" s="149"/>
      <c r="H848" s="18">
        <v>0</v>
      </c>
      <c r="I848" s="27">
        <f t="shared" si="13"/>
        <v>0</v>
      </c>
    </row>
    <row r="849" spans="1:9" ht="16.5" customHeight="1">
      <c r="A849" s="67"/>
      <c r="B849" s="50"/>
      <c r="C849" s="50"/>
      <c r="D849" s="11" t="s">
        <v>860</v>
      </c>
      <c r="E849" s="51">
        <v>4900</v>
      </c>
      <c r="F849" s="145" t="s">
        <v>963</v>
      </c>
      <c r="G849" s="133"/>
      <c r="H849" s="18">
        <v>5423</v>
      </c>
      <c r="I849" s="27">
        <f t="shared" si="13"/>
        <v>110.6734693877551</v>
      </c>
    </row>
    <row r="850" spans="1:9" ht="16.5" customHeight="1">
      <c r="A850" s="73"/>
      <c r="B850" s="74"/>
      <c r="C850" s="74"/>
      <c r="D850" s="25" t="s">
        <v>862</v>
      </c>
      <c r="E850" s="75">
        <v>1100</v>
      </c>
      <c r="F850" s="136" t="s">
        <v>286</v>
      </c>
      <c r="G850" s="156"/>
      <c r="H850" s="18">
        <v>460</v>
      </c>
      <c r="I850" s="27">
        <f t="shared" si="13"/>
        <v>57.5</v>
      </c>
    </row>
    <row r="851" spans="1:9" ht="16.5" customHeight="1">
      <c r="A851" s="60"/>
      <c r="B851" s="64"/>
      <c r="C851" s="64"/>
      <c r="D851" s="24" t="s">
        <v>863</v>
      </c>
      <c r="E851" s="66">
        <v>600</v>
      </c>
      <c r="F851" s="147" t="s">
        <v>964</v>
      </c>
      <c r="G851" s="149"/>
      <c r="H851" s="18">
        <v>505</v>
      </c>
      <c r="I851" s="27">
        <f t="shared" si="13"/>
        <v>100</v>
      </c>
    </row>
    <row r="852" spans="1:9" ht="16.5" customHeight="1">
      <c r="A852" s="60"/>
      <c r="B852" s="64"/>
      <c r="C852" s="64"/>
      <c r="D852" s="24" t="s">
        <v>865</v>
      </c>
      <c r="E852" s="66">
        <v>160</v>
      </c>
      <c r="F852" s="147" t="s">
        <v>965</v>
      </c>
      <c r="G852" s="149"/>
      <c r="H852" s="18">
        <v>160</v>
      </c>
      <c r="I852" s="27">
        <f t="shared" si="13"/>
        <v>100</v>
      </c>
    </row>
    <row r="853" spans="1:9" ht="16.5" customHeight="1">
      <c r="A853" s="60"/>
      <c r="B853" s="64"/>
      <c r="C853" s="64"/>
      <c r="D853" s="24" t="s">
        <v>867</v>
      </c>
      <c r="E853" s="66">
        <v>600</v>
      </c>
      <c r="F853" s="147" t="s">
        <v>966</v>
      </c>
      <c r="G853" s="149"/>
      <c r="H853" s="18">
        <v>505</v>
      </c>
      <c r="I853" s="27">
        <f t="shared" si="13"/>
        <v>84.16666666666667</v>
      </c>
    </row>
    <row r="854" spans="1:9" ht="16.5" customHeight="1">
      <c r="A854" s="60"/>
      <c r="B854" s="64"/>
      <c r="C854" s="65" t="s">
        <v>235</v>
      </c>
      <c r="D854" s="24" t="s">
        <v>236</v>
      </c>
      <c r="E854" s="66">
        <f>SUM(E855:E862)</f>
        <v>198810</v>
      </c>
      <c r="F854" s="147" t="s">
        <v>967</v>
      </c>
      <c r="G854" s="149"/>
      <c r="H854" s="18">
        <f>SUM(H855:H862)</f>
        <v>159847</v>
      </c>
      <c r="I854" s="27">
        <f t="shared" si="13"/>
        <v>73.71248593510782</v>
      </c>
    </row>
    <row r="855" spans="1:9" ht="16.5" customHeight="1">
      <c r="A855" s="60"/>
      <c r="B855" s="64"/>
      <c r="C855" s="64"/>
      <c r="D855" s="24" t="s">
        <v>858</v>
      </c>
      <c r="E855" s="66">
        <v>14600</v>
      </c>
      <c r="F855" s="147" t="s">
        <v>969</v>
      </c>
      <c r="G855" s="149"/>
      <c r="H855" s="18">
        <v>11894</v>
      </c>
      <c r="I855" s="27">
        <f t="shared" si="13"/>
        <v>81.46575342465754</v>
      </c>
    </row>
    <row r="856" spans="1:9" ht="16.5" customHeight="1">
      <c r="A856" s="60"/>
      <c r="B856" s="64"/>
      <c r="C856" s="64"/>
      <c r="D856" s="24" t="s">
        <v>876</v>
      </c>
      <c r="E856" s="66">
        <v>9730</v>
      </c>
      <c r="F856" s="147" t="s">
        <v>970</v>
      </c>
      <c r="G856" s="149"/>
      <c r="H856" s="18">
        <v>7300</v>
      </c>
      <c r="I856" s="27">
        <f t="shared" si="13"/>
        <v>75.0256937307297</v>
      </c>
    </row>
    <row r="857" spans="1:9" ht="16.5" customHeight="1">
      <c r="A857" s="60"/>
      <c r="B857" s="64"/>
      <c r="C857" s="64"/>
      <c r="D857" s="24" t="s">
        <v>860</v>
      </c>
      <c r="E857" s="66">
        <v>69500</v>
      </c>
      <c r="F857" s="147" t="s">
        <v>971</v>
      </c>
      <c r="G857" s="149"/>
      <c r="H857" s="18">
        <v>66033</v>
      </c>
      <c r="I857" s="27">
        <f t="shared" si="13"/>
        <v>74.99744454666258</v>
      </c>
    </row>
    <row r="858" spans="1:9" ht="16.5" customHeight="1">
      <c r="A858" s="60"/>
      <c r="B858" s="64"/>
      <c r="C858" s="64"/>
      <c r="D858" s="24" t="s">
        <v>862</v>
      </c>
      <c r="E858" s="66">
        <v>52400</v>
      </c>
      <c r="F858" s="147">
        <v>52400</v>
      </c>
      <c r="G858" s="149"/>
      <c r="H858" s="18">
        <v>39300</v>
      </c>
      <c r="I858" s="27">
        <f t="shared" si="13"/>
        <v>75</v>
      </c>
    </row>
    <row r="859" spans="1:9" ht="16.5" customHeight="1">
      <c r="A859" s="60"/>
      <c r="B859" s="64"/>
      <c r="C859" s="64"/>
      <c r="D859" s="24" t="s">
        <v>863</v>
      </c>
      <c r="E859" s="66">
        <v>14100</v>
      </c>
      <c r="F859" s="147" t="s">
        <v>972</v>
      </c>
      <c r="G859" s="149"/>
      <c r="H859" s="18">
        <v>9775</v>
      </c>
      <c r="I859" s="27">
        <f t="shared" si="13"/>
        <v>71.90143435086429</v>
      </c>
    </row>
    <row r="860" spans="1:9" ht="16.5" customHeight="1">
      <c r="A860" s="60"/>
      <c r="B860" s="64"/>
      <c r="C860" s="64"/>
      <c r="D860" s="24" t="s">
        <v>865</v>
      </c>
      <c r="E860" s="66">
        <v>13400</v>
      </c>
      <c r="F860" s="147" t="s">
        <v>864</v>
      </c>
      <c r="G860" s="149"/>
      <c r="H860" s="18">
        <v>10050</v>
      </c>
      <c r="I860" s="27">
        <f t="shared" si="13"/>
        <v>75</v>
      </c>
    </row>
    <row r="861" spans="1:9" ht="16.5" customHeight="1">
      <c r="A861" s="60"/>
      <c r="B861" s="64"/>
      <c r="C861" s="64"/>
      <c r="D861" s="24" t="s">
        <v>888</v>
      </c>
      <c r="E861" s="66">
        <v>7540</v>
      </c>
      <c r="F861" s="147" t="s">
        <v>973</v>
      </c>
      <c r="G861" s="149"/>
      <c r="H861" s="18">
        <v>0</v>
      </c>
      <c r="I861" s="27">
        <f t="shared" si="13"/>
        <v>0</v>
      </c>
    </row>
    <row r="862" spans="1:9" ht="16.5" customHeight="1">
      <c r="A862" s="60"/>
      <c r="B862" s="64"/>
      <c r="C862" s="64"/>
      <c r="D862" s="24" t="s">
        <v>867</v>
      </c>
      <c r="E862" s="66">
        <v>17540</v>
      </c>
      <c r="F862" s="147" t="s">
        <v>974</v>
      </c>
      <c r="G862" s="149"/>
      <c r="H862" s="18">
        <v>15495</v>
      </c>
      <c r="I862" s="27">
        <f t="shared" si="13"/>
        <v>88.34093500570125</v>
      </c>
    </row>
    <row r="863" spans="1:9" ht="16.5" customHeight="1">
      <c r="A863" s="60"/>
      <c r="B863" s="64"/>
      <c r="C863" s="65" t="s">
        <v>402</v>
      </c>
      <c r="D863" s="24" t="s">
        <v>403</v>
      </c>
      <c r="E863" s="66">
        <f>SUM(E864:E865)</f>
        <v>900</v>
      </c>
      <c r="F863" s="147" t="s">
        <v>975</v>
      </c>
      <c r="G863" s="149"/>
      <c r="H863" s="18">
        <f>SUM(H864:H865)</f>
        <v>1005.37</v>
      </c>
      <c r="I863" s="27">
        <f t="shared" si="13"/>
        <v>50.47038152610441</v>
      </c>
    </row>
    <row r="864" spans="1:9" ht="16.5" customHeight="1">
      <c r="A864" s="60"/>
      <c r="B864" s="64"/>
      <c r="C864" s="64"/>
      <c r="D864" s="24" t="s">
        <v>860</v>
      </c>
      <c r="E864" s="66">
        <v>900</v>
      </c>
      <c r="F864" s="147" t="s">
        <v>976</v>
      </c>
      <c r="G864" s="149"/>
      <c r="H864" s="18">
        <v>104.17</v>
      </c>
      <c r="I864" s="27">
        <f t="shared" si="13"/>
        <v>11.574444444444445</v>
      </c>
    </row>
    <row r="865" spans="1:9" ht="16.5" customHeight="1">
      <c r="A865" s="60"/>
      <c r="B865" s="64"/>
      <c r="C865" s="64"/>
      <c r="D865" s="24" t="s">
        <v>862</v>
      </c>
      <c r="E865" s="66">
        <v>0</v>
      </c>
      <c r="F865" s="147" t="s">
        <v>977</v>
      </c>
      <c r="G865" s="149"/>
      <c r="H865" s="18">
        <v>901.2</v>
      </c>
      <c r="I865" s="27">
        <f t="shared" si="13"/>
        <v>82.52747252747253</v>
      </c>
    </row>
    <row r="866" spans="1:9" ht="20.25" customHeight="1">
      <c r="A866" s="60"/>
      <c r="B866" s="64"/>
      <c r="C866" s="65" t="s">
        <v>426</v>
      </c>
      <c r="D866" s="24" t="s">
        <v>427</v>
      </c>
      <c r="E866" s="66">
        <f>E867</f>
        <v>30000</v>
      </c>
      <c r="F866" s="147" t="s">
        <v>115</v>
      </c>
      <c r="G866" s="149"/>
      <c r="H866" s="18">
        <v>0</v>
      </c>
      <c r="I866" s="27">
        <f t="shared" si="13"/>
        <v>0</v>
      </c>
    </row>
    <row r="867" spans="1:9" ht="16.5" customHeight="1">
      <c r="A867" s="60"/>
      <c r="B867" s="64"/>
      <c r="C867" s="64"/>
      <c r="D867" s="24" t="s">
        <v>978</v>
      </c>
      <c r="E867" s="66">
        <v>30000</v>
      </c>
      <c r="F867" s="147" t="s">
        <v>115</v>
      </c>
      <c r="G867" s="149"/>
      <c r="H867" s="18">
        <v>0</v>
      </c>
      <c r="I867" s="27">
        <f t="shared" si="13"/>
        <v>0</v>
      </c>
    </row>
    <row r="868" spans="1:9" ht="16.5" customHeight="1">
      <c r="A868" s="60"/>
      <c r="B868" s="61" t="s">
        <v>979</v>
      </c>
      <c r="C868" s="61"/>
      <c r="D868" s="62" t="s">
        <v>980</v>
      </c>
      <c r="E868" s="63">
        <f>E869+E874+E876+E881+E889+E898+E907+E916</f>
        <v>388478</v>
      </c>
      <c r="F868" s="150" t="s">
        <v>981</v>
      </c>
      <c r="G868" s="151"/>
      <c r="H868" s="21">
        <f>H869+H874+H876+H881+H889+H898+H907+H916</f>
        <v>146113.34999999998</v>
      </c>
      <c r="I868" s="28">
        <f t="shared" si="13"/>
        <v>37.611743779570524</v>
      </c>
    </row>
    <row r="869" spans="1:9" ht="34.5" customHeight="1">
      <c r="A869" s="60"/>
      <c r="B869" s="64"/>
      <c r="C869" s="65" t="s">
        <v>841</v>
      </c>
      <c r="D869" s="24" t="s">
        <v>842</v>
      </c>
      <c r="E869" s="66">
        <f>SUM(E870:E873)</f>
        <v>84315</v>
      </c>
      <c r="F869" s="147" t="s">
        <v>982</v>
      </c>
      <c r="G869" s="149"/>
      <c r="H869" s="18">
        <f>H870+H871+H872+H873</f>
        <v>9221.52</v>
      </c>
      <c r="I869" s="27">
        <f t="shared" si="13"/>
        <v>10.936986301369863</v>
      </c>
    </row>
    <row r="870" spans="1:9" ht="31.5" customHeight="1">
      <c r="A870" s="60"/>
      <c r="B870" s="64"/>
      <c r="C870" s="64"/>
      <c r="D870" s="24" t="s">
        <v>1774</v>
      </c>
      <c r="E870" s="66">
        <v>25763</v>
      </c>
      <c r="F870" s="147" t="s">
        <v>983</v>
      </c>
      <c r="G870" s="149"/>
      <c r="H870" s="18">
        <v>0</v>
      </c>
      <c r="I870" s="27">
        <f t="shared" si="13"/>
        <v>0</v>
      </c>
    </row>
    <row r="871" spans="1:9" ht="29.25" customHeight="1">
      <c r="A871" s="60"/>
      <c r="B871" s="64"/>
      <c r="C871" s="64"/>
      <c r="D871" s="24" t="s">
        <v>1773</v>
      </c>
      <c r="E871" s="66">
        <v>21079</v>
      </c>
      <c r="F871" s="147" t="s">
        <v>984</v>
      </c>
      <c r="G871" s="149"/>
      <c r="H871" s="18">
        <v>0</v>
      </c>
      <c r="I871" s="27">
        <f t="shared" si="13"/>
        <v>0</v>
      </c>
    </row>
    <row r="872" spans="1:9" ht="30" customHeight="1">
      <c r="A872" s="60"/>
      <c r="B872" s="64"/>
      <c r="C872" s="64"/>
      <c r="D872" s="24" t="s">
        <v>985</v>
      </c>
      <c r="E872" s="66">
        <v>9368</v>
      </c>
      <c r="F872" s="147" t="s">
        <v>986</v>
      </c>
      <c r="G872" s="149"/>
      <c r="H872" s="18">
        <v>0</v>
      </c>
      <c r="I872" s="27">
        <f t="shared" si="13"/>
        <v>0</v>
      </c>
    </row>
    <row r="873" spans="1:9" ht="30" customHeight="1">
      <c r="A873" s="60"/>
      <c r="B873" s="64"/>
      <c r="C873" s="64"/>
      <c r="D873" s="24" t="s">
        <v>987</v>
      </c>
      <c r="E873" s="66">
        <v>28105</v>
      </c>
      <c r="F873" s="147" t="s">
        <v>988</v>
      </c>
      <c r="G873" s="149"/>
      <c r="H873" s="18">
        <v>9221.52</v>
      </c>
      <c r="I873" s="27">
        <f t="shared" si="13"/>
        <v>32.81095890410959</v>
      </c>
    </row>
    <row r="874" spans="1:9" ht="45.75" customHeight="1">
      <c r="A874" s="67"/>
      <c r="B874" s="50"/>
      <c r="C874" s="10" t="s">
        <v>853</v>
      </c>
      <c r="D874" s="11" t="s">
        <v>854</v>
      </c>
      <c r="E874" s="51">
        <v>28105</v>
      </c>
      <c r="F874" s="145" t="s">
        <v>988</v>
      </c>
      <c r="G874" s="133"/>
      <c r="H874" s="18">
        <v>14052</v>
      </c>
      <c r="I874" s="27">
        <f t="shared" si="13"/>
        <v>49.99822095712506</v>
      </c>
    </row>
    <row r="875" spans="1:9" ht="19.5" customHeight="1">
      <c r="A875" s="73"/>
      <c r="B875" s="74"/>
      <c r="C875" s="74"/>
      <c r="D875" s="25" t="s">
        <v>856</v>
      </c>
      <c r="E875" s="75">
        <v>28105</v>
      </c>
      <c r="F875" s="136" t="s">
        <v>988</v>
      </c>
      <c r="G875" s="156"/>
      <c r="H875" s="18">
        <v>14052</v>
      </c>
      <c r="I875" s="27">
        <f t="shared" si="13"/>
        <v>49.99822095712506</v>
      </c>
    </row>
    <row r="876" spans="1:9" ht="16.5" customHeight="1">
      <c r="A876" s="60"/>
      <c r="B876" s="64"/>
      <c r="C876" s="65" t="s">
        <v>255</v>
      </c>
      <c r="D876" s="24" t="s">
        <v>256</v>
      </c>
      <c r="E876" s="66">
        <f>SUM(E877:E880)</f>
        <v>9950</v>
      </c>
      <c r="F876" s="147" t="s">
        <v>989</v>
      </c>
      <c r="G876" s="149"/>
      <c r="H876" s="18">
        <f>SUM(H877:H880)</f>
        <v>6210.35</v>
      </c>
      <c r="I876" s="27">
        <f t="shared" si="13"/>
        <v>62.41557788944724</v>
      </c>
    </row>
    <row r="877" spans="1:9" ht="16.5" customHeight="1">
      <c r="A877" s="60"/>
      <c r="B877" s="64"/>
      <c r="C877" s="64"/>
      <c r="D877" s="24" t="s">
        <v>858</v>
      </c>
      <c r="E877" s="66">
        <v>1910</v>
      </c>
      <c r="F877" s="147" t="s">
        <v>990</v>
      </c>
      <c r="G877" s="149"/>
      <c r="H877" s="18">
        <v>1370.26</v>
      </c>
      <c r="I877" s="27">
        <f t="shared" si="13"/>
        <v>71.7413612565445</v>
      </c>
    </row>
    <row r="878" spans="1:9" ht="16.5" customHeight="1">
      <c r="A878" s="60"/>
      <c r="B878" s="64"/>
      <c r="C878" s="64"/>
      <c r="D878" s="24" t="s">
        <v>863</v>
      </c>
      <c r="E878" s="66">
        <v>2200</v>
      </c>
      <c r="F878" s="147" t="s">
        <v>349</v>
      </c>
      <c r="G878" s="149"/>
      <c r="H878" s="18">
        <v>1677.08</v>
      </c>
      <c r="I878" s="27">
        <f t="shared" si="13"/>
        <v>76.2309090909091</v>
      </c>
    </row>
    <row r="879" spans="1:9" ht="16.5" customHeight="1">
      <c r="A879" s="60"/>
      <c r="B879" s="64"/>
      <c r="C879" s="64"/>
      <c r="D879" s="24" t="s">
        <v>865</v>
      </c>
      <c r="E879" s="66">
        <v>2120</v>
      </c>
      <c r="F879" s="147" t="s">
        <v>991</v>
      </c>
      <c r="G879" s="149"/>
      <c r="H879" s="18">
        <v>1307</v>
      </c>
      <c r="I879" s="27">
        <f t="shared" si="13"/>
        <v>61.65094339622642</v>
      </c>
    </row>
    <row r="880" spans="1:9" ht="16.5" customHeight="1">
      <c r="A880" s="60"/>
      <c r="B880" s="64"/>
      <c r="C880" s="64"/>
      <c r="D880" s="24" t="s">
        <v>867</v>
      </c>
      <c r="E880" s="66">
        <v>3720</v>
      </c>
      <c r="F880" s="147" t="s">
        <v>992</v>
      </c>
      <c r="G880" s="149"/>
      <c r="H880" s="18">
        <v>1856.01</v>
      </c>
      <c r="I880" s="27">
        <f t="shared" si="13"/>
        <v>49.89274193548387</v>
      </c>
    </row>
    <row r="881" spans="1:9" ht="16.5" customHeight="1">
      <c r="A881" s="60"/>
      <c r="B881" s="64"/>
      <c r="C881" s="65" t="s">
        <v>195</v>
      </c>
      <c r="D881" s="24" t="s">
        <v>196</v>
      </c>
      <c r="E881" s="66">
        <f>SUM(E882:E888)</f>
        <v>206419</v>
      </c>
      <c r="F881" s="147" t="s">
        <v>993</v>
      </c>
      <c r="G881" s="149"/>
      <c r="H881" s="18">
        <f>H882+H883+H884+H885+H886+H887+H888</f>
        <v>81610.97</v>
      </c>
      <c r="I881" s="27">
        <f t="shared" si="13"/>
        <v>39.53655913457579</v>
      </c>
    </row>
    <row r="882" spans="1:9" ht="31.5" customHeight="1">
      <c r="A882" s="60"/>
      <c r="B882" s="64"/>
      <c r="C882" s="64"/>
      <c r="D882" s="24" t="s">
        <v>871</v>
      </c>
      <c r="E882" s="66">
        <v>17630</v>
      </c>
      <c r="F882" s="147" t="s">
        <v>994</v>
      </c>
      <c r="G882" s="149"/>
      <c r="H882" s="18">
        <v>0</v>
      </c>
      <c r="I882" s="27">
        <f t="shared" si="13"/>
        <v>0</v>
      </c>
    </row>
    <row r="883" spans="1:9" ht="16.5" customHeight="1">
      <c r="A883" s="60"/>
      <c r="B883" s="64"/>
      <c r="C883" s="64"/>
      <c r="D883" s="24" t="s">
        <v>858</v>
      </c>
      <c r="E883" s="66">
        <v>24400</v>
      </c>
      <c r="F883" s="147" t="s">
        <v>995</v>
      </c>
      <c r="G883" s="149"/>
      <c r="H883" s="18">
        <v>18550.65</v>
      </c>
      <c r="I883" s="27">
        <f t="shared" si="13"/>
        <v>76.02725409836066</v>
      </c>
    </row>
    <row r="884" spans="1:9" ht="23.25" customHeight="1">
      <c r="A884" s="60"/>
      <c r="B884" s="64"/>
      <c r="C884" s="64"/>
      <c r="D884" s="24" t="s">
        <v>881</v>
      </c>
      <c r="E884" s="66">
        <v>33500</v>
      </c>
      <c r="F884" s="147" t="s">
        <v>996</v>
      </c>
      <c r="G884" s="149"/>
      <c r="H884" s="18">
        <v>0</v>
      </c>
      <c r="I884" s="27">
        <f t="shared" si="13"/>
        <v>0</v>
      </c>
    </row>
    <row r="885" spans="1:9" ht="16.5" customHeight="1">
      <c r="A885" s="60"/>
      <c r="B885" s="64"/>
      <c r="C885" s="64"/>
      <c r="D885" s="24" t="s">
        <v>863</v>
      </c>
      <c r="E885" s="66">
        <v>29580</v>
      </c>
      <c r="F885" s="147" t="s">
        <v>997</v>
      </c>
      <c r="G885" s="149"/>
      <c r="H885" s="18">
        <v>17354.79</v>
      </c>
      <c r="I885" s="27">
        <f t="shared" si="13"/>
        <v>58.67068965517242</v>
      </c>
    </row>
    <row r="886" spans="1:9" ht="16.5" customHeight="1">
      <c r="A886" s="60"/>
      <c r="B886" s="64"/>
      <c r="C886" s="64"/>
      <c r="D886" s="24" t="s">
        <v>865</v>
      </c>
      <c r="E886" s="66">
        <v>28168</v>
      </c>
      <c r="F886" s="147" t="s">
        <v>998</v>
      </c>
      <c r="G886" s="149"/>
      <c r="H886" s="18">
        <v>18873.3</v>
      </c>
      <c r="I886" s="27">
        <f t="shared" si="13"/>
        <v>67.0026270945754</v>
      </c>
    </row>
    <row r="887" spans="1:9" ht="21.75" customHeight="1">
      <c r="A887" s="60"/>
      <c r="B887" s="64"/>
      <c r="C887" s="64"/>
      <c r="D887" s="24" t="s">
        <v>884</v>
      </c>
      <c r="E887" s="66">
        <v>21126</v>
      </c>
      <c r="F887" s="147" t="s">
        <v>999</v>
      </c>
      <c r="G887" s="149"/>
      <c r="H887" s="18">
        <v>0</v>
      </c>
      <c r="I887" s="27">
        <f t="shared" si="13"/>
        <v>0</v>
      </c>
    </row>
    <row r="888" spans="1:9" ht="16.5" customHeight="1">
      <c r="A888" s="60"/>
      <c r="B888" s="64"/>
      <c r="C888" s="64"/>
      <c r="D888" s="24" t="s">
        <v>867</v>
      </c>
      <c r="E888" s="66">
        <v>52015</v>
      </c>
      <c r="F888" s="147" t="s">
        <v>1000</v>
      </c>
      <c r="G888" s="149"/>
      <c r="H888" s="18">
        <v>26832.23</v>
      </c>
      <c r="I888" s="27">
        <f t="shared" si="13"/>
        <v>51.58556185715659</v>
      </c>
    </row>
    <row r="889" spans="1:9" ht="16.5" customHeight="1">
      <c r="A889" s="60"/>
      <c r="B889" s="64"/>
      <c r="C889" s="65" t="s">
        <v>223</v>
      </c>
      <c r="D889" s="24" t="s">
        <v>224</v>
      </c>
      <c r="E889" s="66">
        <f>SUM(E890:E897)</f>
        <v>21964</v>
      </c>
      <c r="F889" s="147" t="s">
        <v>1001</v>
      </c>
      <c r="G889" s="149"/>
      <c r="H889" s="18">
        <f>SUM(H890:H897)</f>
        <v>10853.289999999999</v>
      </c>
      <c r="I889" s="27">
        <f t="shared" si="13"/>
        <v>49.413995629211435</v>
      </c>
    </row>
    <row r="890" spans="1:9" ht="16.5" customHeight="1">
      <c r="A890" s="60"/>
      <c r="B890" s="64"/>
      <c r="C890" s="64"/>
      <c r="D890" s="24" t="s">
        <v>894</v>
      </c>
      <c r="E890" s="66">
        <v>2070</v>
      </c>
      <c r="F890" s="147" t="s">
        <v>1002</v>
      </c>
      <c r="G890" s="149"/>
      <c r="H890" s="18">
        <v>0</v>
      </c>
      <c r="I890" s="27">
        <f t="shared" si="13"/>
        <v>0</v>
      </c>
    </row>
    <row r="891" spans="1:9" ht="16.5" customHeight="1">
      <c r="A891" s="60"/>
      <c r="B891" s="64"/>
      <c r="C891" s="64"/>
      <c r="D891" s="24" t="s">
        <v>858</v>
      </c>
      <c r="E891" s="66">
        <v>3010</v>
      </c>
      <c r="F891" s="147" t="s">
        <v>1003</v>
      </c>
      <c r="G891" s="149"/>
      <c r="H891" s="18">
        <v>3010</v>
      </c>
      <c r="I891" s="27">
        <f t="shared" si="13"/>
        <v>100</v>
      </c>
    </row>
    <row r="892" spans="1:9" ht="16.5" customHeight="1">
      <c r="A892" s="60"/>
      <c r="B892" s="64"/>
      <c r="C892" s="64"/>
      <c r="D892" s="24" t="s">
        <v>879</v>
      </c>
      <c r="E892" s="66">
        <v>2510</v>
      </c>
      <c r="F892" s="147" t="s">
        <v>1004</v>
      </c>
      <c r="G892" s="149"/>
      <c r="H892" s="18">
        <v>0</v>
      </c>
      <c r="I892" s="27">
        <f t="shared" si="13"/>
        <v>0</v>
      </c>
    </row>
    <row r="893" spans="1:9" ht="16.5" customHeight="1">
      <c r="A893" s="60"/>
      <c r="B893" s="64"/>
      <c r="C893" s="64"/>
      <c r="D893" s="24" t="s">
        <v>863</v>
      </c>
      <c r="E893" s="66">
        <v>2600</v>
      </c>
      <c r="F893" s="147" t="s">
        <v>1005</v>
      </c>
      <c r="G893" s="149"/>
      <c r="H893" s="18">
        <v>2218.3</v>
      </c>
      <c r="I893" s="27">
        <f t="shared" si="13"/>
        <v>85.31923076923077</v>
      </c>
    </row>
    <row r="894" spans="1:9" ht="16.5" customHeight="1">
      <c r="A894" s="60"/>
      <c r="B894" s="64"/>
      <c r="C894" s="64"/>
      <c r="D894" s="24" t="s">
        <v>865</v>
      </c>
      <c r="E894" s="66">
        <v>790</v>
      </c>
      <c r="F894" s="147" t="s">
        <v>1006</v>
      </c>
      <c r="G894" s="149"/>
      <c r="H894" s="18">
        <v>1621.85</v>
      </c>
      <c r="I894" s="27">
        <f t="shared" si="13"/>
        <v>205.29746835443035</v>
      </c>
    </row>
    <row r="895" spans="1:9" ht="16.5" customHeight="1">
      <c r="A895" s="60"/>
      <c r="B895" s="64"/>
      <c r="C895" s="64"/>
      <c r="D895" s="24" t="s">
        <v>901</v>
      </c>
      <c r="E895" s="66">
        <v>2394</v>
      </c>
      <c r="F895" s="147" t="s">
        <v>1007</v>
      </c>
      <c r="G895" s="149"/>
      <c r="H895" s="18">
        <v>0</v>
      </c>
      <c r="I895" s="27">
        <f t="shared" si="13"/>
        <v>0</v>
      </c>
    </row>
    <row r="896" spans="1:9" ht="16.5" customHeight="1">
      <c r="A896" s="60"/>
      <c r="B896" s="64"/>
      <c r="C896" s="64"/>
      <c r="D896" s="24" t="s">
        <v>902</v>
      </c>
      <c r="E896" s="66">
        <v>4400</v>
      </c>
      <c r="F896" s="147" t="s">
        <v>772</v>
      </c>
      <c r="G896" s="149"/>
      <c r="H896" s="18">
        <v>0</v>
      </c>
      <c r="I896" s="27">
        <f t="shared" si="13"/>
        <v>0</v>
      </c>
    </row>
    <row r="897" spans="1:9" ht="16.5" customHeight="1">
      <c r="A897" s="60"/>
      <c r="B897" s="64"/>
      <c r="C897" s="64"/>
      <c r="D897" s="24" t="s">
        <v>867</v>
      </c>
      <c r="E897" s="66">
        <v>4190</v>
      </c>
      <c r="F897" s="147" t="s">
        <v>1008</v>
      </c>
      <c r="G897" s="149"/>
      <c r="H897" s="18">
        <v>4003.14</v>
      </c>
      <c r="I897" s="27">
        <f t="shared" si="13"/>
        <v>95.54033412887829</v>
      </c>
    </row>
    <row r="898" spans="1:9" ht="16.5" customHeight="1">
      <c r="A898" s="60"/>
      <c r="B898" s="64"/>
      <c r="C898" s="65" t="s">
        <v>199</v>
      </c>
      <c r="D898" s="24" t="s">
        <v>200</v>
      </c>
      <c r="E898" s="66">
        <f>SUM(E899:E906)</f>
        <v>25105</v>
      </c>
      <c r="F898" s="147" t="s">
        <v>1009</v>
      </c>
      <c r="G898" s="149"/>
      <c r="H898" s="18">
        <f>SUM(H899:H906)</f>
        <v>15139.98</v>
      </c>
      <c r="I898" s="27">
        <f t="shared" si="13"/>
        <v>60.306632144991035</v>
      </c>
    </row>
    <row r="899" spans="1:9" ht="16.5" customHeight="1">
      <c r="A899" s="60"/>
      <c r="B899" s="64"/>
      <c r="C899" s="64"/>
      <c r="D899" s="24" t="s">
        <v>894</v>
      </c>
      <c r="E899" s="66">
        <v>320</v>
      </c>
      <c r="F899" s="147" t="s">
        <v>456</v>
      </c>
      <c r="G899" s="149"/>
      <c r="H899" s="18">
        <v>0</v>
      </c>
      <c r="I899" s="27">
        <f t="shared" si="13"/>
        <v>0</v>
      </c>
    </row>
    <row r="900" spans="1:9" ht="16.5" customHeight="1">
      <c r="A900" s="60"/>
      <c r="B900" s="64"/>
      <c r="C900" s="64"/>
      <c r="D900" s="24" t="s">
        <v>858</v>
      </c>
      <c r="E900" s="66">
        <v>4460</v>
      </c>
      <c r="F900" s="147" t="s">
        <v>1010</v>
      </c>
      <c r="G900" s="149"/>
      <c r="H900" s="18">
        <v>3827.17</v>
      </c>
      <c r="I900" s="27">
        <f t="shared" si="13"/>
        <v>85.81098654708521</v>
      </c>
    </row>
    <row r="901" spans="1:9" ht="16.5" customHeight="1">
      <c r="A901" s="60"/>
      <c r="B901" s="64"/>
      <c r="C901" s="64"/>
      <c r="D901" s="24" t="s">
        <v>879</v>
      </c>
      <c r="E901" s="66">
        <v>210</v>
      </c>
      <c r="F901" s="147" t="s">
        <v>1011</v>
      </c>
      <c r="G901" s="149"/>
      <c r="H901" s="18">
        <v>0</v>
      </c>
      <c r="I901" s="27">
        <f t="shared" si="13"/>
        <v>0</v>
      </c>
    </row>
    <row r="902" spans="1:9" ht="16.5" customHeight="1">
      <c r="A902" s="60"/>
      <c r="B902" s="64"/>
      <c r="C902" s="64"/>
      <c r="D902" s="24" t="s">
        <v>863</v>
      </c>
      <c r="E902" s="66">
        <v>5230</v>
      </c>
      <c r="F902" s="147" t="s">
        <v>1012</v>
      </c>
      <c r="G902" s="149"/>
      <c r="H902" s="18">
        <v>2818.79</v>
      </c>
      <c r="I902" s="27">
        <f t="shared" si="13"/>
        <v>53.89655831739962</v>
      </c>
    </row>
    <row r="903" spans="1:9" ht="16.5" customHeight="1">
      <c r="A903" s="67"/>
      <c r="B903" s="50"/>
      <c r="C903" s="50"/>
      <c r="D903" s="11" t="s">
        <v>865</v>
      </c>
      <c r="E903" s="51">
        <v>4720</v>
      </c>
      <c r="F903" s="145" t="s">
        <v>1013</v>
      </c>
      <c r="G903" s="133"/>
      <c r="H903" s="18">
        <v>3202.57</v>
      </c>
      <c r="I903" s="27">
        <f t="shared" si="13"/>
        <v>67.8510593220339</v>
      </c>
    </row>
    <row r="904" spans="1:9" ht="16.5" customHeight="1">
      <c r="A904" s="73"/>
      <c r="B904" s="74"/>
      <c r="C904" s="74"/>
      <c r="D904" s="25" t="s">
        <v>901</v>
      </c>
      <c r="E904" s="75">
        <v>365</v>
      </c>
      <c r="F904" s="136" t="s">
        <v>1014</v>
      </c>
      <c r="G904" s="156"/>
      <c r="H904" s="18">
        <v>0</v>
      </c>
      <c r="I904" s="27">
        <f t="shared" si="13"/>
        <v>0</v>
      </c>
    </row>
    <row r="905" spans="1:9" ht="16.5" customHeight="1">
      <c r="A905" s="60"/>
      <c r="B905" s="64"/>
      <c r="C905" s="64"/>
      <c r="D905" s="24" t="s">
        <v>902</v>
      </c>
      <c r="E905" s="66">
        <v>700</v>
      </c>
      <c r="F905" s="147" t="s">
        <v>424</v>
      </c>
      <c r="G905" s="149"/>
      <c r="H905" s="18">
        <v>0</v>
      </c>
      <c r="I905" s="27">
        <f aca="true" t="shared" si="14" ref="I905:I968">H905/F905%</f>
        <v>0</v>
      </c>
    </row>
    <row r="906" spans="1:9" ht="16.5" customHeight="1">
      <c r="A906" s="60"/>
      <c r="B906" s="64"/>
      <c r="C906" s="64"/>
      <c r="D906" s="24" t="s">
        <v>867</v>
      </c>
      <c r="E906" s="66">
        <v>9100</v>
      </c>
      <c r="F906" s="147" t="s">
        <v>1015</v>
      </c>
      <c r="G906" s="149"/>
      <c r="H906" s="18">
        <v>5291.45</v>
      </c>
      <c r="I906" s="27">
        <f t="shared" si="14"/>
        <v>58.14780219780219</v>
      </c>
    </row>
    <row r="907" spans="1:9" ht="16.5" customHeight="1">
      <c r="A907" s="60"/>
      <c r="B907" s="64"/>
      <c r="C907" s="65" t="s">
        <v>202</v>
      </c>
      <c r="D907" s="24" t="s">
        <v>203</v>
      </c>
      <c r="E907" s="66">
        <f>SUM(E908:E915)</f>
        <v>4000</v>
      </c>
      <c r="F907" s="147" t="s">
        <v>190</v>
      </c>
      <c r="G907" s="149"/>
      <c r="H907" s="18">
        <f>SUM(H908:H915)</f>
        <v>2085.24</v>
      </c>
      <c r="I907" s="27">
        <f t="shared" si="14"/>
        <v>52.13099999999999</v>
      </c>
    </row>
    <row r="908" spans="1:9" ht="16.5" customHeight="1">
      <c r="A908" s="60"/>
      <c r="B908" s="64"/>
      <c r="C908" s="64"/>
      <c r="D908" s="24" t="s">
        <v>894</v>
      </c>
      <c r="E908" s="66">
        <v>50</v>
      </c>
      <c r="F908" s="147" t="s">
        <v>944</v>
      </c>
      <c r="G908" s="149"/>
      <c r="H908" s="18">
        <v>0</v>
      </c>
      <c r="I908" s="27">
        <f t="shared" si="14"/>
        <v>0</v>
      </c>
    </row>
    <row r="909" spans="1:9" ht="16.5" customHeight="1">
      <c r="A909" s="60"/>
      <c r="B909" s="64"/>
      <c r="C909" s="64"/>
      <c r="D909" s="24" t="s">
        <v>858</v>
      </c>
      <c r="E909" s="66">
        <v>710</v>
      </c>
      <c r="F909" s="147" t="s">
        <v>1016</v>
      </c>
      <c r="G909" s="149"/>
      <c r="H909" s="18">
        <v>570.75</v>
      </c>
      <c r="I909" s="27">
        <f t="shared" si="14"/>
        <v>80.38732394366198</v>
      </c>
    </row>
    <row r="910" spans="1:9" ht="16.5" customHeight="1">
      <c r="A910" s="60"/>
      <c r="B910" s="64"/>
      <c r="C910" s="64"/>
      <c r="D910" s="24" t="s">
        <v>879</v>
      </c>
      <c r="E910" s="66">
        <v>60</v>
      </c>
      <c r="F910" s="147" t="s">
        <v>707</v>
      </c>
      <c r="G910" s="149"/>
      <c r="H910" s="18">
        <v>0</v>
      </c>
      <c r="I910" s="27">
        <f t="shared" si="14"/>
        <v>0</v>
      </c>
    </row>
    <row r="911" spans="1:9" ht="16.5" customHeight="1">
      <c r="A911" s="60"/>
      <c r="B911" s="64"/>
      <c r="C911" s="64"/>
      <c r="D911" s="24" t="s">
        <v>863</v>
      </c>
      <c r="E911" s="66">
        <v>830</v>
      </c>
      <c r="F911" s="147" t="s">
        <v>1017</v>
      </c>
      <c r="G911" s="149"/>
      <c r="H911" s="18">
        <v>373.73</v>
      </c>
      <c r="I911" s="27">
        <f t="shared" si="14"/>
        <v>45.02771084337349</v>
      </c>
    </row>
    <row r="912" spans="1:9" ht="16.5" customHeight="1">
      <c r="A912" s="60"/>
      <c r="B912" s="64"/>
      <c r="C912" s="64"/>
      <c r="D912" s="24" t="s">
        <v>865</v>
      </c>
      <c r="E912" s="66">
        <v>750</v>
      </c>
      <c r="F912" s="147" t="s">
        <v>1018</v>
      </c>
      <c r="G912" s="149"/>
      <c r="H912" s="18">
        <v>469.03</v>
      </c>
      <c r="I912" s="27">
        <f t="shared" si="14"/>
        <v>62.53733333333333</v>
      </c>
    </row>
    <row r="913" spans="1:9" ht="16.5" customHeight="1">
      <c r="A913" s="60"/>
      <c r="B913" s="64"/>
      <c r="C913" s="64"/>
      <c r="D913" s="24" t="s">
        <v>901</v>
      </c>
      <c r="E913" s="66">
        <v>60</v>
      </c>
      <c r="F913" s="147" t="s">
        <v>707</v>
      </c>
      <c r="G913" s="149"/>
      <c r="H913" s="18">
        <v>0</v>
      </c>
      <c r="I913" s="27">
        <f t="shared" si="14"/>
        <v>0</v>
      </c>
    </row>
    <row r="914" spans="1:9" ht="16.5" customHeight="1">
      <c r="A914" s="60"/>
      <c r="B914" s="64"/>
      <c r="C914" s="64"/>
      <c r="D914" s="24" t="s">
        <v>902</v>
      </c>
      <c r="E914" s="66">
        <v>100</v>
      </c>
      <c r="F914" s="147" t="s">
        <v>211</v>
      </c>
      <c r="G914" s="149"/>
      <c r="H914" s="18">
        <v>0</v>
      </c>
      <c r="I914" s="27">
        <f t="shared" si="14"/>
        <v>0</v>
      </c>
    </row>
    <row r="915" spans="1:9" ht="16.5" customHeight="1">
      <c r="A915" s="60"/>
      <c r="B915" s="64"/>
      <c r="C915" s="64"/>
      <c r="D915" s="24" t="s">
        <v>867</v>
      </c>
      <c r="E915" s="66">
        <v>1440</v>
      </c>
      <c r="F915" s="147" t="s">
        <v>1019</v>
      </c>
      <c r="G915" s="149"/>
      <c r="H915" s="18">
        <v>671.73</v>
      </c>
      <c r="I915" s="27">
        <f t="shared" si="14"/>
        <v>46.64791666666667</v>
      </c>
    </row>
    <row r="916" spans="1:9" ht="16.5" customHeight="1">
      <c r="A916" s="60"/>
      <c r="B916" s="64"/>
      <c r="C916" s="65" t="s">
        <v>235</v>
      </c>
      <c r="D916" s="24" t="s">
        <v>236</v>
      </c>
      <c r="E916" s="66">
        <f>SUM(E917:E920)</f>
        <v>8620</v>
      </c>
      <c r="F916" s="147" t="s">
        <v>1020</v>
      </c>
      <c r="G916" s="149"/>
      <c r="H916" s="18">
        <f>SUM(H917:H920)</f>
        <v>6940</v>
      </c>
      <c r="I916" s="27">
        <f t="shared" si="14"/>
        <v>80.51044083526682</v>
      </c>
    </row>
    <row r="917" spans="1:9" ht="16.5" customHeight="1">
      <c r="A917" s="60"/>
      <c r="B917" s="64"/>
      <c r="C917" s="64"/>
      <c r="D917" s="24" t="s">
        <v>858</v>
      </c>
      <c r="E917" s="66">
        <v>1900</v>
      </c>
      <c r="F917" s="147" t="s">
        <v>1021</v>
      </c>
      <c r="G917" s="149"/>
      <c r="H917" s="18">
        <v>1900</v>
      </c>
      <c r="I917" s="27">
        <f t="shared" si="14"/>
        <v>100</v>
      </c>
    </row>
    <row r="918" spans="1:9" ht="16.5" customHeight="1">
      <c r="A918" s="60"/>
      <c r="B918" s="64"/>
      <c r="C918" s="64"/>
      <c r="D918" s="24" t="s">
        <v>863</v>
      </c>
      <c r="E918" s="66">
        <v>2600</v>
      </c>
      <c r="F918" s="147" t="s">
        <v>1005</v>
      </c>
      <c r="G918" s="149"/>
      <c r="H918" s="18">
        <v>1950</v>
      </c>
      <c r="I918" s="27">
        <f t="shared" si="14"/>
        <v>75</v>
      </c>
    </row>
    <row r="919" spans="1:9" ht="16.5" customHeight="1">
      <c r="A919" s="60"/>
      <c r="B919" s="64"/>
      <c r="C919" s="64"/>
      <c r="D919" s="24" t="s">
        <v>865</v>
      </c>
      <c r="E919" s="66">
        <v>2020</v>
      </c>
      <c r="F919" s="147" t="s">
        <v>1022</v>
      </c>
      <c r="G919" s="149"/>
      <c r="H919" s="18">
        <v>1515</v>
      </c>
      <c r="I919" s="27">
        <f t="shared" si="14"/>
        <v>75</v>
      </c>
    </row>
    <row r="920" spans="1:9" ht="16.5" customHeight="1">
      <c r="A920" s="60"/>
      <c r="B920" s="64"/>
      <c r="C920" s="64"/>
      <c r="D920" s="24" t="s">
        <v>867</v>
      </c>
      <c r="E920" s="66">
        <v>2100</v>
      </c>
      <c r="F920" s="147" t="s">
        <v>1023</v>
      </c>
      <c r="G920" s="149"/>
      <c r="H920" s="18">
        <v>1575</v>
      </c>
      <c r="I920" s="27">
        <f t="shared" si="14"/>
        <v>75</v>
      </c>
    </row>
    <row r="921" spans="1:9" ht="16.5" customHeight="1">
      <c r="A921" s="60"/>
      <c r="B921" s="61" t="s">
        <v>1024</v>
      </c>
      <c r="C921" s="61"/>
      <c r="D921" s="62" t="s">
        <v>1025</v>
      </c>
      <c r="E921" s="63">
        <f>E922+E924+E929+E931+E934+E936+E938+E940+E942+E946+E948+E951+E956+E958+E963+E965+E967+E969+E971</f>
        <v>1181287</v>
      </c>
      <c r="F921" s="150" t="s">
        <v>1026</v>
      </c>
      <c r="G921" s="151"/>
      <c r="H921" s="21">
        <f>H922+H924+H929+H931+H934+H936+H938+H940+H942+H946+H948+H951+H956+H958+H963+H965+H967+H969+H971</f>
        <v>686611.08</v>
      </c>
      <c r="I921" s="28">
        <f t="shared" si="14"/>
        <v>58.0551811256909</v>
      </c>
    </row>
    <row r="922" spans="1:9" ht="47.25" customHeight="1">
      <c r="A922" s="60"/>
      <c r="B922" s="64"/>
      <c r="C922" s="65" t="s">
        <v>1027</v>
      </c>
      <c r="D922" s="24" t="s">
        <v>1028</v>
      </c>
      <c r="E922" s="66">
        <v>25000</v>
      </c>
      <c r="F922" s="147" t="s">
        <v>285</v>
      </c>
      <c r="G922" s="149"/>
      <c r="H922" s="18">
        <v>10949.89</v>
      </c>
      <c r="I922" s="27">
        <f t="shared" si="14"/>
        <v>43.79956</v>
      </c>
    </row>
    <row r="923" spans="1:9" ht="21" customHeight="1">
      <c r="A923" s="60"/>
      <c r="B923" s="64"/>
      <c r="C923" s="64"/>
      <c r="D923" s="24" t="s">
        <v>1029</v>
      </c>
      <c r="E923" s="66">
        <v>25000</v>
      </c>
      <c r="F923" s="147" t="s">
        <v>285</v>
      </c>
      <c r="G923" s="149"/>
      <c r="H923" s="18">
        <v>10949.89</v>
      </c>
      <c r="I923" s="27">
        <f t="shared" si="14"/>
        <v>43.79956</v>
      </c>
    </row>
    <row r="924" spans="1:9" ht="33" customHeight="1">
      <c r="A924" s="60"/>
      <c r="B924" s="64"/>
      <c r="C924" s="65" t="s">
        <v>841</v>
      </c>
      <c r="D924" s="24" t="s">
        <v>842</v>
      </c>
      <c r="E924" s="66">
        <f>SUM(E925:E928)</f>
        <v>101376</v>
      </c>
      <c r="F924" s="147" t="s">
        <v>1030</v>
      </c>
      <c r="G924" s="149"/>
      <c r="H924" s="18">
        <f>SUM(H925:H928)</f>
        <v>30211.8</v>
      </c>
      <c r="I924" s="27">
        <f t="shared" si="14"/>
        <v>29.80172821969697</v>
      </c>
    </row>
    <row r="925" spans="1:9" ht="30.75" customHeight="1">
      <c r="A925" s="60"/>
      <c r="B925" s="64"/>
      <c r="C925" s="64"/>
      <c r="D925" s="24" t="s">
        <v>1031</v>
      </c>
      <c r="E925" s="66">
        <v>39544</v>
      </c>
      <c r="F925" s="147" t="s">
        <v>1032</v>
      </c>
      <c r="G925" s="149"/>
      <c r="H925" s="18">
        <v>0</v>
      </c>
      <c r="I925" s="27">
        <f t="shared" si="14"/>
        <v>0</v>
      </c>
    </row>
    <row r="926" spans="1:9" ht="29.25" customHeight="1">
      <c r="A926" s="60"/>
      <c r="B926" s="64"/>
      <c r="C926" s="64"/>
      <c r="D926" s="24" t="s">
        <v>1063</v>
      </c>
      <c r="E926" s="66">
        <v>21079</v>
      </c>
      <c r="F926" s="147" t="s">
        <v>984</v>
      </c>
      <c r="G926" s="149"/>
      <c r="H926" s="18">
        <v>10539</v>
      </c>
      <c r="I926" s="27">
        <f t="shared" si="14"/>
        <v>49.99762797096637</v>
      </c>
    </row>
    <row r="927" spans="1:9" ht="33" customHeight="1">
      <c r="A927" s="67"/>
      <c r="B927" s="50"/>
      <c r="C927" s="50"/>
      <c r="D927" s="11" t="s">
        <v>1064</v>
      </c>
      <c r="E927" s="51">
        <v>19674</v>
      </c>
      <c r="F927" s="145" t="s">
        <v>1065</v>
      </c>
      <c r="G927" s="133"/>
      <c r="H927" s="18">
        <v>9368</v>
      </c>
      <c r="I927" s="27">
        <f t="shared" si="14"/>
        <v>47.61614313306902</v>
      </c>
    </row>
    <row r="928" spans="1:9" ht="36" customHeight="1">
      <c r="A928" s="68"/>
      <c r="B928" s="69"/>
      <c r="C928" s="116"/>
      <c r="D928" s="14" t="s">
        <v>1066</v>
      </c>
      <c r="E928" s="70">
        <v>21079</v>
      </c>
      <c r="F928" s="152" t="s">
        <v>984</v>
      </c>
      <c r="G928" s="153"/>
      <c r="H928" s="18">
        <v>10304.8</v>
      </c>
      <c r="I928" s="27">
        <f t="shared" si="14"/>
        <v>48.88656957161155</v>
      </c>
    </row>
    <row r="929" spans="1:9" ht="16.5" customHeight="1">
      <c r="A929" s="71"/>
      <c r="B929" s="3"/>
      <c r="C929" s="72" t="s">
        <v>255</v>
      </c>
      <c r="D929" s="9" t="s">
        <v>256</v>
      </c>
      <c r="E929" s="47">
        <v>1639</v>
      </c>
      <c r="F929" s="160" t="s">
        <v>1067</v>
      </c>
      <c r="G929" s="161"/>
      <c r="H929" s="41">
        <v>1279.11</v>
      </c>
      <c r="I929" s="46">
        <f t="shared" si="14"/>
        <v>78.04209884075655</v>
      </c>
    </row>
    <row r="930" spans="1:9" ht="16.5" customHeight="1">
      <c r="A930" s="60"/>
      <c r="B930" s="64"/>
      <c r="C930" s="64"/>
      <c r="D930" s="24" t="s">
        <v>1068</v>
      </c>
      <c r="E930" s="66">
        <v>1639</v>
      </c>
      <c r="F930" s="147" t="s">
        <v>1067</v>
      </c>
      <c r="G930" s="149"/>
      <c r="H930" s="18">
        <v>1279.11</v>
      </c>
      <c r="I930" s="27">
        <f t="shared" si="14"/>
        <v>78.04209884075655</v>
      </c>
    </row>
    <row r="931" spans="1:9" ht="16.5" customHeight="1">
      <c r="A931" s="60"/>
      <c r="B931" s="64"/>
      <c r="C931" s="65" t="s">
        <v>195</v>
      </c>
      <c r="D931" s="24" t="s">
        <v>196</v>
      </c>
      <c r="E931" s="66">
        <f>E932+E933</f>
        <v>646950</v>
      </c>
      <c r="F931" s="147" t="s">
        <v>1069</v>
      </c>
      <c r="G931" s="149"/>
      <c r="H931" s="18">
        <f>H932+H933</f>
        <v>368543.41</v>
      </c>
      <c r="I931" s="27">
        <f t="shared" si="14"/>
        <v>56.966289512327066</v>
      </c>
    </row>
    <row r="932" spans="1:9" ht="16.5" customHeight="1">
      <c r="A932" s="60"/>
      <c r="B932" s="64"/>
      <c r="C932" s="64"/>
      <c r="D932" s="24" t="s">
        <v>1070</v>
      </c>
      <c r="E932" s="66">
        <v>4760</v>
      </c>
      <c r="F932" s="147" t="s">
        <v>1071</v>
      </c>
      <c r="G932" s="149"/>
      <c r="H932" s="18">
        <v>0</v>
      </c>
      <c r="I932" s="27">
        <f t="shared" si="14"/>
        <v>0</v>
      </c>
    </row>
    <row r="933" spans="1:9" ht="16.5" customHeight="1">
      <c r="A933" s="60"/>
      <c r="B933" s="64"/>
      <c r="C933" s="64"/>
      <c r="D933" s="24" t="s">
        <v>1068</v>
      </c>
      <c r="E933" s="66">
        <v>642190</v>
      </c>
      <c r="F933" s="147" t="s">
        <v>1072</v>
      </c>
      <c r="G933" s="149"/>
      <c r="H933" s="18">
        <v>368543.41</v>
      </c>
      <c r="I933" s="27">
        <f t="shared" si="14"/>
        <v>57.38853143150781</v>
      </c>
    </row>
    <row r="934" spans="1:9" ht="16.5" customHeight="1">
      <c r="A934" s="60"/>
      <c r="B934" s="64"/>
      <c r="C934" s="65" t="s">
        <v>223</v>
      </c>
      <c r="D934" s="24" t="s">
        <v>224</v>
      </c>
      <c r="E934" s="66">
        <v>61086</v>
      </c>
      <c r="F934" s="147" t="s">
        <v>1073</v>
      </c>
      <c r="G934" s="149"/>
      <c r="H934" s="18">
        <v>60886.75</v>
      </c>
      <c r="I934" s="27">
        <f t="shared" si="14"/>
        <v>99.67382051533903</v>
      </c>
    </row>
    <row r="935" spans="1:9" ht="16.5" customHeight="1">
      <c r="A935" s="60"/>
      <c r="B935" s="64"/>
      <c r="C935" s="64"/>
      <c r="D935" s="24" t="s">
        <v>1068</v>
      </c>
      <c r="E935" s="66">
        <v>61086</v>
      </c>
      <c r="F935" s="147" t="s">
        <v>1073</v>
      </c>
      <c r="G935" s="149"/>
      <c r="H935" s="18">
        <v>60886.75</v>
      </c>
      <c r="I935" s="27">
        <f t="shared" si="14"/>
        <v>99.67382051533903</v>
      </c>
    </row>
    <row r="936" spans="1:9" ht="16.5" customHeight="1">
      <c r="A936" s="60"/>
      <c r="B936" s="64"/>
      <c r="C936" s="65" t="s">
        <v>199</v>
      </c>
      <c r="D936" s="24" t="s">
        <v>200</v>
      </c>
      <c r="E936" s="66">
        <v>107942</v>
      </c>
      <c r="F936" s="147" t="s">
        <v>1074</v>
      </c>
      <c r="G936" s="149"/>
      <c r="H936" s="18">
        <v>68034.57</v>
      </c>
      <c r="I936" s="27">
        <f t="shared" si="14"/>
        <v>63.028821033518</v>
      </c>
    </row>
    <row r="937" spans="1:9" ht="16.5" customHeight="1">
      <c r="A937" s="60"/>
      <c r="B937" s="64"/>
      <c r="C937" s="64"/>
      <c r="D937" s="24" t="s">
        <v>1068</v>
      </c>
      <c r="E937" s="66">
        <v>107942</v>
      </c>
      <c r="F937" s="147" t="s">
        <v>1074</v>
      </c>
      <c r="G937" s="149"/>
      <c r="H937" s="18">
        <v>68034.57</v>
      </c>
      <c r="I937" s="27">
        <f t="shared" si="14"/>
        <v>63.028821033518</v>
      </c>
    </row>
    <row r="938" spans="1:9" ht="16.5" customHeight="1">
      <c r="A938" s="60"/>
      <c r="B938" s="64"/>
      <c r="C938" s="65" t="s">
        <v>202</v>
      </c>
      <c r="D938" s="24" t="s">
        <v>203</v>
      </c>
      <c r="E938" s="66">
        <v>16819</v>
      </c>
      <c r="F938" s="147" t="s">
        <v>1075</v>
      </c>
      <c r="G938" s="149"/>
      <c r="H938" s="18">
        <v>9930.21</v>
      </c>
      <c r="I938" s="27">
        <f t="shared" si="14"/>
        <v>59.04161959688447</v>
      </c>
    </row>
    <row r="939" spans="1:9" ht="16.5" customHeight="1">
      <c r="A939" s="60"/>
      <c r="B939" s="64"/>
      <c r="C939" s="64"/>
      <c r="D939" s="24" t="s">
        <v>1068</v>
      </c>
      <c r="E939" s="66">
        <v>16819</v>
      </c>
      <c r="F939" s="147" t="s">
        <v>1075</v>
      </c>
      <c r="G939" s="149"/>
      <c r="H939" s="18">
        <v>9930.21</v>
      </c>
      <c r="I939" s="27">
        <f t="shared" si="14"/>
        <v>59.04161959688447</v>
      </c>
    </row>
    <row r="940" spans="1:9" ht="16.5" customHeight="1">
      <c r="A940" s="60"/>
      <c r="B940" s="64"/>
      <c r="C940" s="65" t="s">
        <v>262</v>
      </c>
      <c r="D940" s="24" t="s">
        <v>263</v>
      </c>
      <c r="E940" s="66">
        <v>1320</v>
      </c>
      <c r="F940" s="147" t="s">
        <v>1076</v>
      </c>
      <c r="G940" s="149"/>
      <c r="H940" s="18">
        <v>571.2</v>
      </c>
      <c r="I940" s="27">
        <f t="shared" si="14"/>
        <v>43.27272727272728</v>
      </c>
    </row>
    <row r="941" spans="1:9" ht="16.5" customHeight="1">
      <c r="A941" s="60"/>
      <c r="B941" s="64"/>
      <c r="C941" s="64"/>
      <c r="D941" s="24" t="s">
        <v>1068</v>
      </c>
      <c r="E941" s="66">
        <v>1320</v>
      </c>
      <c r="F941" s="147" t="s">
        <v>1076</v>
      </c>
      <c r="G941" s="149"/>
      <c r="H941" s="18">
        <v>571.2</v>
      </c>
      <c r="I941" s="27">
        <f t="shared" si="14"/>
        <v>43.27272727272728</v>
      </c>
    </row>
    <row r="942" spans="1:9" ht="16.5" customHeight="1">
      <c r="A942" s="60"/>
      <c r="B942" s="64"/>
      <c r="C942" s="65" t="s">
        <v>205</v>
      </c>
      <c r="D942" s="24" t="s">
        <v>128</v>
      </c>
      <c r="E942" s="66">
        <v>82585</v>
      </c>
      <c r="F942" s="147" t="s">
        <v>1077</v>
      </c>
      <c r="G942" s="149"/>
      <c r="H942" s="18">
        <f>H943+H945</f>
        <v>51492.31</v>
      </c>
      <c r="I942" s="27">
        <f t="shared" si="14"/>
        <v>61.54581963784139</v>
      </c>
    </row>
    <row r="943" spans="1:9" ht="16.5" customHeight="1">
      <c r="A943" s="60"/>
      <c r="B943" s="64"/>
      <c r="C943" s="64"/>
      <c r="D943" s="24" t="s">
        <v>1068</v>
      </c>
      <c r="E943" s="66">
        <v>82585</v>
      </c>
      <c r="F943" s="147" t="s">
        <v>1078</v>
      </c>
      <c r="G943" s="149"/>
      <c r="H943" s="18">
        <v>50763.24</v>
      </c>
      <c r="I943" s="27">
        <f t="shared" si="14"/>
        <v>61.46786946782103</v>
      </c>
    </row>
    <row r="944" spans="1:9" ht="16.5" customHeight="1">
      <c r="A944" s="60"/>
      <c r="B944" s="64"/>
      <c r="C944" s="64"/>
      <c r="D944" s="24" t="s">
        <v>1806</v>
      </c>
      <c r="E944" s="66"/>
      <c r="F944" s="32"/>
      <c r="G944" s="33"/>
      <c r="H944" s="18"/>
      <c r="I944" s="27"/>
    </row>
    <row r="945" spans="1:9" ht="16.5" customHeight="1">
      <c r="A945" s="60"/>
      <c r="B945" s="64"/>
      <c r="C945" s="64"/>
      <c r="D945" s="24" t="s">
        <v>1079</v>
      </c>
      <c r="E945" s="66">
        <v>0</v>
      </c>
      <c r="F945" s="147" t="s">
        <v>1080</v>
      </c>
      <c r="G945" s="149"/>
      <c r="H945" s="18">
        <v>729.07</v>
      </c>
      <c r="I945" s="27">
        <f t="shared" si="14"/>
        <v>67.50648148148149</v>
      </c>
    </row>
    <row r="946" spans="1:9" ht="16.5" customHeight="1">
      <c r="A946" s="60"/>
      <c r="B946" s="64"/>
      <c r="C946" s="65" t="s">
        <v>930</v>
      </c>
      <c r="D946" s="24" t="s">
        <v>931</v>
      </c>
      <c r="E946" s="66">
        <v>1000</v>
      </c>
      <c r="F946" s="147" t="s">
        <v>174</v>
      </c>
      <c r="G946" s="149"/>
      <c r="H946" s="18">
        <v>167.28</v>
      </c>
      <c r="I946" s="27">
        <f t="shared" si="14"/>
        <v>16.728</v>
      </c>
    </row>
    <row r="947" spans="1:9" ht="16.5" customHeight="1">
      <c r="A947" s="60"/>
      <c r="B947" s="64"/>
      <c r="C947" s="64"/>
      <c r="D947" s="24" t="s">
        <v>1068</v>
      </c>
      <c r="E947" s="66">
        <v>1000</v>
      </c>
      <c r="F947" s="147" t="s">
        <v>174</v>
      </c>
      <c r="G947" s="149"/>
      <c r="H947" s="18">
        <v>167.28</v>
      </c>
      <c r="I947" s="27">
        <f t="shared" si="14"/>
        <v>16.728</v>
      </c>
    </row>
    <row r="948" spans="1:9" ht="16.5" customHeight="1">
      <c r="A948" s="60"/>
      <c r="B948" s="64"/>
      <c r="C948" s="65" t="s">
        <v>372</v>
      </c>
      <c r="D948" s="24" t="s">
        <v>373</v>
      </c>
      <c r="E948" s="66">
        <f>E949+E950</f>
        <v>15840</v>
      </c>
      <c r="F948" s="147" t="s">
        <v>1081</v>
      </c>
      <c r="G948" s="149"/>
      <c r="H948" s="18">
        <f>H949+H950</f>
        <v>22267.32</v>
      </c>
      <c r="I948" s="27">
        <f t="shared" si="14"/>
        <v>79.08271477785276</v>
      </c>
    </row>
    <row r="949" spans="1:9" ht="16.5" customHeight="1">
      <c r="A949" s="60"/>
      <c r="B949" s="64"/>
      <c r="C949" s="64"/>
      <c r="D949" s="24" t="s">
        <v>1068</v>
      </c>
      <c r="E949" s="66">
        <v>12910</v>
      </c>
      <c r="F949" s="147" t="s">
        <v>1082</v>
      </c>
      <c r="G949" s="149"/>
      <c r="H949" s="18">
        <v>9046.09</v>
      </c>
      <c r="I949" s="27">
        <f t="shared" si="14"/>
        <v>70.0704105344694</v>
      </c>
    </row>
    <row r="950" spans="1:9" ht="16.5" customHeight="1">
      <c r="A950" s="60"/>
      <c r="B950" s="64"/>
      <c r="C950" s="64"/>
      <c r="D950" s="24" t="s">
        <v>1083</v>
      </c>
      <c r="E950" s="66">
        <v>2930</v>
      </c>
      <c r="F950" s="147" t="s">
        <v>1084</v>
      </c>
      <c r="G950" s="149"/>
      <c r="H950" s="18">
        <v>13221.23</v>
      </c>
      <c r="I950" s="27">
        <f t="shared" si="14"/>
        <v>86.71364858660719</v>
      </c>
    </row>
    <row r="951" spans="1:9" ht="16.5" customHeight="1">
      <c r="A951" s="60"/>
      <c r="B951" s="64"/>
      <c r="C951" s="65" t="s">
        <v>143</v>
      </c>
      <c r="D951" s="24" t="s">
        <v>144</v>
      </c>
      <c r="E951" s="66">
        <f>E952+E953+E954+E955</f>
        <v>45300</v>
      </c>
      <c r="F951" s="147" t="s">
        <v>1085</v>
      </c>
      <c r="G951" s="149"/>
      <c r="H951" s="18">
        <f>H952</f>
        <v>19416.39</v>
      </c>
      <c r="I951" s="27">
        <f t="shared" si="14"/>
        <v>42.861788079470195</v>
      </c>
    </row>
    <row r="952" spans="1:9" ht="16.5" customHeight="1">
      <c r="A952" s="60"/>
      <c r="B952" s="64"/>
      <c r="C952" s="64"/>
      <c r="D952" s="24" t="s">
        <v>1086</v>
      </c>
      <c r="E952" s="66">
        <v>0</v>
      </c>
      <c r="F952" s="147" t="s">
        <v>277</v>
      </c>
      <c r="G952" s="149"/>
      <c r="H952" s="18">
        <v>19416.39</v>
      </c>
      <c r="I952" s="27">
        <f t="shared" si="14"/>
        <v>97.08194999999999</v>
      </c>
    </row>
    <row r="953" spans="1:9" ht="16.5" customHeight="1">
      <c r="A953" s="60"/>
      <c r="B953" s="64"/>
      <c r="C953" s="64"/>
      <c r="D953" s="24" t="s">
        <v>1087</v>
      </c>
      <c r="E953" s="66">
        <v>25000</v>
      </c>
      <c r="F953" s="147" t="s">
        <v>185</v>
      </c>
      <c r="G953" s="149"/>
      <c r="H953" s="18">
        <v>0</v>
      </c>
      <c r="I953" s="27">
        <f t="shared" si="14"/>
        <v>0</v>
      </c>
    </row>
    <row r="954" spans="1:9" ht="15.75" customHeight="1">
      <c r="A954" s="60"/>
      <c r="B954" s="64"/>
      <c r="C954" s="64"/>
      <c r="D954" s="24" t="s">
        <v>1306</v>
      </c>
      <c r="E954" s="66">
        <v>20000</v>
      </c>
      <c r="F954" s="147" t="s">
        <v>277</v>
      </c>
      <c r="G954" s="149"/>
      <c r="H954" s="18">
        <v>0</v>
      </c>
      <c r="I954" s="27">
        <f t="shared" si="14"/>
        <v>0</v>
      </c>
    </row>
    <row r="955" spans="1:9" ht="16.5" customHeight="1">
      <c r="A955" s="60"/>
      <c r="B955" s="64"/>
      <c r="C955" s="64"/>
      <c r="D955" s="24" t="s">
        <v>1068</v>
      </c>
      <c r="E955" s="66">
        <v>300</v>
      </c>
      <c r="F955" s="147" t="s">
        <v>415</v>
      </c>
      <c r="G955" s="149"/>
      <c r="H955" s="18">
        <v>0</v>
      </c>
      <c r="I955" s="27">
        <f t="shared" si="14"/>
        <v>0</v>
      </c>
    </row>
    <row r="956" spans="1:9" ht="16.5" customHeight="1">
      <c r="A956" s="60"/>
      <c r="B956" s="64"/>
      <c r="C956" s="65" t="s">
        <v>230</v>
      </c>
      <c r="D956" s="24" t="s">
        <v>231</v>
      </c>
      <c r="E956" s="66">
        <v>1073</v>
      </c>
      <c r="F956" s="147" t="s">
        <v>1088</v>
      </c>
      <c r="G956" s="149"/>
      <c r="H956" s="18">
        <v>0</v>
      </c>
      <c r="I956" s="27">
        <f t="shared" si="14"/>
        <v>0</v>
      </c>
    </row>
    <row r="957" spans="1:9" ht="16.5" customHeight="1">
      <c r="A957" s="67"/>
      <c r="B957" s="50"/>
      <c r="C957" s="50"/>
      <c r="D957" s="11" t="s">
        <v>1068</v>
      </c>
      <c r="E957" s="51">
        <v>1073</v>
      </c>
      <c r="F957" s="145" t="s">
        <v>1088</v>
      </c>
      <c r="G957" s="133"/>
      <c r="H957" s="18">
        <v>0</v>
      </c>
      <c r="I957" s="27">
        <f t="shared" si="14"/>
        <v>0</v>
      </c>
    </row>
    <row r="958" spans="1:9" ht="16.5" customHeight="1">
      <c r="A958" s="73"/>
      <c r="B958" s="74"/>
      <c r="C958" s="83" t="s">
        <v>112</v>
      </c>
      <c r="D958" s="25" t="s">
        <v>113</v>
      </c>
      <c r="E958" s="75">
        <f>E959+E962</f>
        <v>35659</v>
      </c>
      <c r="F958" s="136" t="s">
        <v>1089</v>
      </c>
      <c r="G958" s="156"/>
      <c r="H958" s="18">
        <f>H959+H962</f>
        <v>16137.4</v>
      </c>
      <c r="I958" s="27">
        <f t="shared" si="14"/>
        <v>68.19964500042262</v>
      </c>
    </row>
    <row r="959" spans="1:9" ht="16.5" customHeight="1">
      <c r="A959" s="60"/>
      <c r="B959" s="64"/>
      <c r="C959" s="64"/>
      <c r="D959" s="24" t="s">
        <v>1068</v>
      </c>
      <c r="E959" s="66">
        <v>18542</v>
      </c>
      <c r="F959" s="147" t="s">
        <v>1090</v>
      </c>
      <c r="G959" s="149"/>
      <c r="H959" s="18">
        <v>13510.17</v>
      </c>
      <c r="I959" s="27">
        <f t="shared" si="14"/>
        <v>72.86252831409773</v>
      </c>
    </row>
    <row r="960" spans="1:9" ht="16.5" customHeight="1">
      <c r="A960" s="60"/>
      <c r="B960" s="64"/>
      <c r="C960" s="64"/>
      <c r="D960" s="24" t="s">
        <v>1775</v>
      </c>
      <c r="E960" s="66"/>
      <c r="F960" s="32"/>
      <c r="G960" s="33"/>
      <c r="H960" s="18">
        <v>6712.56</v>
      </c>
      <c r="I960" s="27"/>
    </row>
    <row r="961" spans="1:9" ht="16.5" customHeight="1">
      <c r="A961" s="60"/>
      <c r="B961" s="64"/>
      <c r="C961" s="64"/>
      <c r="D961" s="24" t="s">
        <v>684</v>
      </c>
      <c r="E961" s="66"/>
      <c r="F961" s="32"/>
      <c r="G961" s="33"/>
      <c r="H961" s="18">
        <v>1173.42</v>
      </c>
      <c r="I961" s="27"/>
    </row>
    <row r="962" spans="1:9" ht="16.5" customHeight="1">
      <c r="A962" s="60"/>
      <c r="B962" s="64"/>
      <c r="C962" s="64"/>
      <c r="D962" s="24" t="s">
        <v>1079</v>
      </c>
      <c r="E962" s="66">
        <v>17117</v>
      </c>
      <c r="F962" s="147">
        <v>5120</v>
      </c>
      <c r="G962" s="149"/>
      <c r="H962" s="18">
        <v>2627.23</v>
      </c>
      <c r="I962" s="27">
        <f t="shared" si="14"/>
        <v>51.3130859375</v>
      </c>
    </row>
    <row r="963" spans="1:9" ht="16.5" customHeight="1">
      <c r="A963" s="60"/>
      <c r="B963" s="64"/>
      <c r="C963" s="65" t="s">
        <v>605</v>
      </c>
      <c r="D963" s="24" t="s">
        <v>606</v>
      </c>
      <c r="E963" s="66">
        <v>1300</v>
      </c>
      <c r="F963" s="147" t="s">
        <v>1091</v>
      </c>
      <c r="G963" s="149"/>
      <c r="H963" s="18">
        <v>653.4</v>
      </c>
      <c r="I963" s="27">
        <f t="shared" si="14"/>
        <v>50.26153846153846</v>
      </c>
    </row>
    <row r="964" spans="1:9" ht="16.5" customHeight="1">
      <c r="A964" s="60"/>
      <c r="B964" s="64"/>
      <c r="C964" s="64"/>
      <c r="D964" s="24" t="s">
        <v>1068</v>
      </c>
      <c r="E964" s="66">
        <v>1300</v>
      </c>
      <c r="F964" s="147" t="s">
        <v>1091</v>
      </c>
      <c r="G964" s="149"/>
      <c r="H964" s="18">
        <v>653.4</v>
      </c>
      <c r="I964" s="27">
        <f t="shared" si="14"/>
        <v>50.26153846153846</v>
      </c>
    </row>
    <row r="965" spans="1:9" ht="36.75" customHeight="1">
      <c r="A965" s="60"/>
      <c r="B965" s="64"/>
      <c r="C965" s="65" t="s">
        <v>558</v>
      </c>
      <c r="D965" s="24" t="s">
        <v>559</v>
      </c>
      <c r="E965" s="66">
        <v>2077</v>
      </c>
      <c r="F965" s="147" t="s">
        <v>1092</v>
      </c>
      <c r="G965" s="149"/>
      <c r="H965" s="18">
        <v>1011.96</v>
      </c>
      <c r="I965" s="27">
        <f t="shared" si="14"/>
        <v>48.722195474241694</v>
      </c>
    </row>
    <row r="966" spans="1:9" ht="16.5" customHeight="1">
      <c r="A966" s="60"/>
      <c r="B966" s="64"/>
      <c r="C966" s="64"/>
      <c r="D966" s="24" t="s">
        <v>1068</v>
      </c>
      <c r="E966" s="66">
        <v>2077</v>
      </c>
      <c r="F966" s="147" t="s">
        <v>1092</v>
      </c>
      <c r="G966" s="149"/>
      <c r="H966" s="18">
        <v>1011.96</v>
      </c>
      <c r="I966" s="27">
        <f t="shared" si="14"/>
        <v>48.722195474241694</v>
      </c>
    </row>
    <row r="967" spans="1:9" ht="16.5" customHeight="1">
      <c r="A967" s="60"/>
      <c r="B967" s="64"/>
      <c r="C967" s="65" t="s">
        <v>283</v>
      </c>
      <c r="D967" s="24" t="s">
        <v>284</v>
      </c>
      <c r="E967" s="66">
        <v>50</v>
      </c>
      <c r="F967" s="147" t="s">
        <v>944</v>
      </c>
      <c r="G967" s="149"/>
      <c r="H967" s="18">
        <v>15.2</v>
      </c>
      <c r="I967" s="27">
        <f t="shared" si="14"/>
        <v>30.4</v>
      </c>
    </row>
    <row r="968" spans="1:9" ht="16.5" customHeight="1">
      <c r="A968" s="60"/>
      <c r="B968" s="64"/>
      <c r="C968" s="64"/>
      <c r="D968" s="24" t="s">
        <v>1068</v>
      </c>
      <c r="E968" s="66">
        <v>50</v>
      </c>
      <c r="F968" s="147" t="s">
        <v>944</v>
      </c>
      <c r="G968" s="149"/>
      <c r="H968" s="18">
        <v>15.2</v>
      </c>
      <c r="I968" s="27">
        <f t="shared" si="14"/>
        <v>30.4</v>
      </c>
    </row>
    <row r="969" spans="1:9" ht="16.5" customHeight="1">
      <c r="A969" s="60"/>
      <c r="B969" s="64"/>
      <c r="C969" s="65" t="s">
        <v>213</v>
      </c>
      <c r="D969" s="24" t="s">
        <v>214</v>
      </c>
      <c r="E969" s="66">
        <v>1644</v>
      </c>
      <c r="F969" s="147" t="s">
        <v>1093</v>
      </c>
      <c r="G969" s="149"/>
      <c r="H969" s="18">
        <v>571.88</v>
      </c>
      <c r="I969" s="27">
        <f aca="true" t="shared" si="15" ref="I969:I1032">H969/F969%</f>
        <v>34.78588807785888</v>
      </c>
    </row>
    <row r="970" spans="1:9" ht="16.5" customHeight="1">
      <c r="A970" s="60"/>
      <c r="B970" s="64"/>
      <c r="C970" s="64"/>
      <c r="D970" s="24" t="s">
        <v>1068</v>
      </c>
      <c r="E970" s="66">
        <v>1644</v>
      </c>
      <c r="F970" s="147" t="s">
        <v>1093</v>
      </c>
      <c r="G970" s="149"/>
      <c r="H970" s="18">
        <v>571.88</v>
      </c>
      <c r="I970" s="27">
        <f t="shared" si="15"/>
        <v>34.78588807785888</v>
      </c>
    </row>
    <row r="971" spans="1:9" ht="16.5" customHeight="1">
      <c r="A971" s="60"/>
      <c r="B971" s="64"/>
      <c r="C971" s="65" t="s">
        <v>235</v>
      </c>
      <c r="D971" s="24" t="s">
        <v>236</v>
      </c>
      <c r="E971" s="66">
        <v>32627</v>
      </c>
      <c r="F971" s="147" t="s">
        <v>1094</v>
      </c>
      <c r="G971" s="149"/>
      <c r="H971" s="18">
        <v>24471</v>
      </c>
      <c r="I971" s="27">
        <f t="shared" si="15"/>
        <v>75.00229870965765</v>
      </c>
    </row>
    <row r="972" spans="1:9" ht="16.5" customHeight="1">
      <c r="A972" s="60"/>
      <c r="B972" s="64"/>
      <c r="C972" s="64"/>
      <c r="D972" s="24" t="s">
        <v>1068</v>
      </c>
      <c r="E972" s="66">
        <v>32627</v>
      </c>
      <c r="F972" s="147" t="s">
        <v>1094</v>
      </c>
      <c r="G972" s="149"/>
      <c r="H972" s="18">
        <v>24471</v>
      </c>
      <c r="I972" s="27">
        <f t="shared" si="15"/>
        <v>75.00229870965765</v>
      </c>
    </row>
    <row r="973" spans="1:9" ht="16.5" customHeight="1">
      <c r="A973" s="60"/>
      <c r="B973" s="61" t="s">
        <v>1095</v>
      </c>
      <c r="C973" s="61"/>
      <c r="D973" s="62" t="s">
        <v>1096</v>
      </c>
      <c r="E973" s="63">
        <f>E974+E976+E978+E982+E985+E989+E992+E995+E1002+E1004+E1006+E1009+E1012+E1020+E1022+E1024+E1026+E1028+E1031+E1033</f>
        <v>5862816</v>
      </c>
      <c r="F973" s="150">
        <f>F974+F976+F978+F982+F985+F989+F992+F995+F1002+F1004+F1006+F1009+F1012+F1020+F1022+F1024+F1026+F1028+F1031+F1033</f>
        <v>3749821</v>
      </c>
      <c r="G973" s="151"/>
      <c r="H973" s="21">
        <f>H974+H976+H978+H982+H985+H989+H992+H995+H1002+H1004+H1006+H1009+H1012+H1020+H1022+H1024+H1026+H1028+H1031+H1033</f>
        <v>1142834.3199999998</v>
      </c>
      <c r="I973" s="28">
        <f t="shared" si="15"/>
        <v>30.47703663721548</v>
      </c>
    </row>
    <row r="974" spans="1:9" ht="44.25" customHeight="1">
      <c r="A974" s="60"/>
      <c r="B974" s="64"/>
      <c r="C974" s="65" t="s">
        <v>244</v>
      </c>
      <c r="D974" s="24" t="s">
        <v>245</v>
      </c>
      <c r="E974" s="66">
        <v>10000</v>
      </c>
      <c r="F974" s="147" t="s">
        <v>271</v>
      </c>
      <c r="G974" s="149"/>
      <c r="H974" s="18">
        <v>10000</v>
      </c>
      <c r="I974" s="27">
        <f t="shared" si="15"/>
        <v>100</v>
      </c>
    </row>
    <row r="975" spans="1:9" ht="31.5" customHeight="1">
      <c r="A975" s="60"/>
      <c r="B975" s="64"/>
      <c r="C975" s="64"/>
      <c r="D975" s="24" t="s">
        <v>1097</v>
      </c>
      <c r="E975" s="66">
        <v>10000</v>
      </c>
      <c r="F975" s="147" t="s">
        <v>271</v>
      </c>
      <c r="G975" s="149"/>
      <c r="H975" s="18">
        <v>10000</v>
      </c>
      <c r="I975" s="27">
        <f t="shared" si="15"/>
        <v>100</v>
      </c>
    </row>
    <row r="976" spans="1:9" ht="16.5" customHeight="1">
      <c r="A976" s="60"/>
      <c r="B976" s="64"/>
      <c r="C976" s="65" t="s">
        <v>255</v>
      </c>
      <c r="D976" s="24" t="s">
        <v>256</v>
      </c>
      <c r="E976" s="66">
        <f>E977</f>
        <v>68600</v>
      </c>
      <c r="F976" s="147" t="s">
        <v>1098</v>
      </c>
      <c r="G976" s="149"/>
      <c r="H976" s="18">
        <v>33388.13</v>
      </c>
      <c r="I976" s="27">
        <f t="shared" si="15"/>
        <v>48.67074344023323</v>
      </c>
    </row>
    <row r="977" spans="1:9" ht="16.5" customHeight="1">
      <c r="A977" s="60"/>
      <c r="B977" s="64"/>
      <c r="C977" s="64"/>
      <c r="D977" s="24" t="s">
        <v>1099</v>
      </c>
      <c r="E977" s="66">
        <v>68600</v>
      </c>
      <c r="F977" s="147">
        <v>68600</v>
      </c>
      <c r="G977" s="149"/>
      <c r="H977" s="18">
        <v>33388.13</v>
      </c>
      <c r="I977" s="27">
        <f t="shared" si="15"/>
        <v>48.67074344023323</v>
      </c>
    </row>
    <row r="978" spans="1:9" ht="16.5" customHeight="1">
      <c r="A978" s="60"/>
      <c r="B978" s="64"/>
      <c r="C978" s="65" t="s">
        <v>195</v>
      </c>
      <c r="D978" s="24" t="s">
        <v>196</v>
      </c>
      <c r="E978" s="66">
        <f>SUM(E979:E981)</f>
        <v>1095456</v>
      </c>
      <c r="F978" s="147" t="s">
        <v>1100</v>
      </c>
      <c r="G978" s="149"/>
      <c r="H978" s="18">
        <f>H979+H980+H981</f>
        <v>560217.74</v>
      </c>
      <c r="I978" s="27">
        <f t="shared" si="15"/>
        <v>51.1401407267841</v>
      </c>
    </row>
    <row r="979" spans="1:9" ht="16.5" customHeight="1">
      <c r="A979" s="60"/>
      <c r="B979" s="64"/>
      <c r="C979" s="64"/>
      <c r="D979" s="24" t="s">
        <v>1101</v>
      </c>
      <c r="E979" s="66">
        <v>149148</v>
      </c>
      <c r="F979" s="147">
        <v>149148</v>
      </c>
      <c r="G979" s="149"/>
      <c r="H979" s="18">
        <v>77053.26</v>
      </c>
      <c r="I979" s="27">
        <f t="shared" si="15"/>
        <v>51.66228176039906</v>
      </c>
    </row>
    <row r="980" spans="1:9" ht="37.5" customHeight="1">
      <c r="A980" s="60"/>
      <c r="B980" s="64"/>
      <c r="C980" s="64"/>
      <c r="D980" s="24" t="s">
        <v>1102</v>
      </c>
      <c r="E980" s="66">
        <v>16968</v>
      </c>
      <c r="F980" s="147" t="s">
        <v>1103</v>
      </c>
      <c r="G980" s="149"/>
      <c r="H980" s="18">
        <v>2576.94</v>
      </c>
      <c r="I980" s="27">
        <f t="shared" si="15"/>
        <v>15.187057991513436</v>
      </c>
    </row>
    <row r="981" spans="1:9" ht="16.5" customHeight="1">
      <c r="A981" s="60"/>
      <c r="B981" s="64"/>
      <c r="C981" s="64"/>
      <c r="D981" s="24" t="s">
        <v>1099</v>
      </c>
      <c r="E981" s="66">
        <v>929340</v>
      </c>
      <c r="F981" s="147">
        <v>929340</v>
      </c>
      <c r="G981" s="149"/>
      <c r="H981" s="18">
        <v>480587.54</v>
      </c>
      <c r="I981" s="27">
        <f t="shared" si="15"/>
        <v>51.71277896141348</v>
      </c>
    </row>
    <row r="982" spans="1:9" ht="16.5" customHeight="1">
      <c r="A982" s="60"/>
      <c r="B982" s="64"/>
      <c r="C982" s="65" t="s">
        <v>223</v>
      </c>
      <c r="D982" s="24" t="s">
        <v>224</v>
      </c>
      <c r="E982" s="66">
        <f>E983+E984</f>
        <v>97990</v>
      </c>
      <c r="F982" s="147" t="s">
        <v>1104</v>
      </c>
      <c r="G982" s="149"/>
      <c r="H982" s="18">
        <f>H983+H984</f>
        <v>93668.65999999999</v>
      </c>
      <c r="I982" s="27">
        <f t="shared" si="15"/>
        <v>95.65444630529798</v>
      </c>
    </row>
    <row r="983" spans="1:9" ht="16.5" customHeight="1">
      <c r="A983" s="67"/>
      <c r="B983" s="50"/>
      <c r="C983" s="50"/>
      <c r="D983" s="11" t="s">
        <v>1101</v>
      </c>
      <c r="E983" s="51">
        <v>11390</v>
      </c>
      <c r="F983" s="145" t="s">
        <v>1105</v>
      </c>
      <c r="G983" s="133"/>
      <c r="H983" s="18">
        <v>11276.98</v>
      </c>
      <c r="I983" s="27">
        <f t="shared" si="15"/>
        <v>99.00772607550482</v>
      </c>
    </row>
    <row r="984" spans="1:9" ht="16.5" customHeight="1">
      <c r="A984" s="73"/>
      <c r="B984" s="74"/>
      <c r="C984" s="74"/>
      <c r="D984" s="25" t="s">
        <v>1099</v>
      </c>
      <c r="E984" s="75">
        <v>86600</v>
      </c>
      <c r="F984" s="136" t="s">
        <v>1106</v>
      </c>
      <c r="G984" s="156"/>
      <c r="H984" s="18">
        <v>82391.68</v>
      </c>
      <c r="I984" s="27">
        <f t="shared" si="15"/>
        <v>95.21307231839506</v>
      </c>
    </row>
    <row r="985" spans="1:9" ht="16.5" customHeight="1">
      <c r="A985" s="60"/>
      <c r="B985" s="64"/>
      <c r="C985" s="65" t="s">
        <v>199</v>
      </c>
      <c r="D985" s="24" t="s">
        <v>200</v>
      </c>
      <c r="E985" s="66">
        <f>SUM(E986:E988)</f>
        <v>186430</v>
      </c>
      <c r="F985" s="147">
        <f>F986+F987+F988</f>
        <v>187053</v>
      </c>
      <c r="G985" s="149"/>
      <c r="H985" s="18">
        <f>H986+H987+H988</f>
        <v>113063.34999999999</v>
      </c>
      <c r="I985" s="27">
        <f t="shared" si="15"/>
        <v>60.44455314803825</v>
      </c>
    </row>
    <row r="986" spans="1:9" ht="16.5" customHeight="1">
      <c r="A986" s="60"/>
      <c r="B986" s="64"/>
      <c r="C986" s="64"/>
      <c r="D986" s="24" t="s">
        <v>1101</v>
      </c>
      <c r="E986" s="66">
        <v>22330</v>
      </c>
      <c r="F986" s="147" t="s">
        <v>1107</v>
      </c>
      <c r="G986" s="149"/>
      <c r="H986" s="18">
        <v>16585.92</v>
      </c>
      <c r="I986" s="27">
        <f t="shared" si="15"/>
        <v>74.27639946260635</v>
      </c>
    </row>
    <row r="987" spans="1:9" ht="16.5" customHeight="1">
      <c r="A987" s="60"/>
      <c r="B987" s="64"/>
      <c r="C987" s="64"/>
      <c r="D987" s="24" t="s">
        <v>1099</v>
      </c>
      <c r="E987" s="66">
        <v>164100</v>
      </c>
      <c r="F987" s="147">
        <v>163619</v>
      </c>
      <c r="G987" s="149"/>
      <c r="H987" s="18">
        <v>95836.79</v>
      </c>
      <c r="I987" s="27">
        <f t="shared" si="15"/>
        <v>58.57314248345241</v>
      </c>
    </row>
    <row r="988" spans="1:9" ht="16.5" customHeight="1">
      <c r="A988" s="60"/>
      <c r="B988" s="64"/>
      <c r="C988" s="64"/>
      <c r="D988" s="24" t="s">
        <v>1108</v>
      </c>
      <c r="E988" s="66">
        <v>0</v>
      </c>
      <c r="F988" s="147">
        <v>1104</v>
      </c>
      <c r="G988" s="149"/>
      <c r="H988" s="18">
        <v>640.64</v>
      </c>
      <c r="I988" s="27">
        <f t="shared" si="15"/>
        <v>58.02898550724638</v>
      </c>
    </row>
    <row r="989" spans="1:9" ht="16.5" customHeight="1">
      <c r="A989" s="60"/>
      <c r="B989" s="64"/>
      <c r="C989" s="65" t="s">
        <v>202</v>
      </c>
      <c r="D989" s="24" t="s">
        <v>203</v>
      </c>
      <c r="E989" s="66">
        <f>SUM(E990:E991)</f>
        <v>29580</v>
      </c>
      <c r="F989" s="147" t="s">
        <v>997</v>
      </c>
      <c r="G989" s="149"/>
      <c r="H989" s="18">
        <f>H990+H991</f>
        <v>15869.48</v>
      </c>
      <c r="I989" s="27">
        <f t="shared" si="15"/>
        <v>53.649357674104124</v>
      </c>
    </row>
    <row r="990" spans="1:9" ht="16.5" customHeight="1">
      <c r="A990" s="60"/>
      <c r="B990" s="64"/>
      <c r="C990" s="64"/>
      <c r="D990" s="24" t="s">
        <v>1101</v>
      </c>
      <c r="E990" s="66">
        <v>3680</v>
      </c>
      <c r="F990" s="147" t="s">
        <v>1109</v>
      </c>
      <c r="G990" s="149"/>
      <c r="H990" s="18">
        <v>1489.9</v>
      </c>
      <c r="I990" s="27">
        <f t="shared" si="15"/>
        <v>40.486413043478265</v>
      </c>
    </row>
    <row r="991" spans="1:9" ht="16.5" customHeight="1">
      <c r="A991" s="60"/>
      <c r="B991" s="64"/>
      <c r="C991" s="64"/>
      <c r="D991" s="24" t="s">
        <v>1099</v>
      </c>
      <c r="E991" s="66">
        <v>25900</v>
      </c>
      <c r="F991" s="147">
        <v>25900</v>
      </c>
      <c r="G991" s="149"/>
      <c r="H991" s="18">
        <v>14379.58</v>
      </c>
      <c r="I991" s="27">
        <f t="shared" si="15"/>
        <v>55.5196138996139</v>
      </c>
    </row>
    <row r="992" spans="1:9" ht="16.5" customHeight="1">
      <c r="A992" s="60"/>
      <c r="B992" s="64"/>
      <c r="C992" s="65" t="s">
        <v>262</v>
      </c>
      <c r="D992" s="24" t="s">
        <v>263</v>
      </c>
      <c r="E992" s="66">
        <f>SUM(E993:E994)</f>
        <v>3500</v>
      </c>
      <c r="F992" s="147">
        <f>F993+F994</f>
        <v>11228</v>
      </c>
      <c r="G992" s="149"/>
      <c r="H992" s="18">
        <f>H993+H994</f>
        <v>6890.52</v>
      </c>
      <c r="I992" s="27">
        <f t="shared" si="15"/>
        <v>61.36907730673317</v>
      </c>
    </row>
    <row r="993" spans="1:9" ht="16.5" customHeight="1">
      <c r="A993" s="60"/>
      <c r="B993" s="64"/>
      <c r="C993" s="64"/>
      <c r="D993" s="24" t="s">
        <v>1099</v>
      </c>
      <c r="E993" s="66">
        <v>3500</v>
      </c>
      <c r="F993" s="147">
        <v>3500</v>
      </c>
      <c r="G993" s="149"/>
      <c r="H993" s="18">
        <v>840.01</v>
      </c>
      <c r="I993" s="27">
        <f t="shared" si="15"/>
        <v>24.000285714285713</v>
      </c>
    </row>
    <row r="994" spans="1:9" ht="16.5" customHeight="1">
      <c r="A994" s="60"/>
      <c r="B994" s="64"/>
      <c r="C994" s="64"/>
      <c r="D994" s="24" t="s">
        <v>1108</v>
      </c>
      <c r="E994" s="66">
        <v>0</v>
      </c>
      <c r="F994" s="147">
        <v>7728</v>
      </c>
      <c r="G994" s="149"/>
      <c r="H994" s="18">
        <v>6050.51</v>
      </c>
      <c r="I994" s="27">
        <f t="shared" si="15"/>
        <v>78.29334886128365</v>
      </c>
    </row>
    <row r="995" spans="1:9" ht="16.5" customHeight="1">
      <c r="A995" s="60"/>
      <c r="B995" s="64"/>
      <c r="C995" s="65" t="s">
        <v>205</v>
      </c>
      <c r="D995" s="24" t="s">
        <v>128</v>
      </c>
      <c r="E995" s="66">
        <f>SUM(E996:E997)</f>
        <v>175600</v>
      </c>
      <c r="F995" s="147" t="s">
        <v>1110</v>
      </c>
      <c r="G995" s="149"/>
      <c r="H995" s="18">
        <f>H996+H997</f>
        <v>67968.97</v>
      </c>
      <c r="I995" s="27">
        <f t="shared" si="15"/>
        <v>39.34072466284656</v>
      </c>
    </row>
    <row r="996" spans="1:9" ht="16.5" customHeight="1">
      <c r="A996" s="60"/>
      <c r="B996" s="64"/>
      <c r="C996" s="64"/>
      <c r="D996" s="24" t="s">
        <v>1101</v>
      </c>
      <c r="E996" s="66">
        <v>460</v>
      </c>
      <c r="F996" s="147" t="s">
        <v>1111</v>
      </c>
      <c r="G996" s="149"/>
      <c r="H996" s="18">
        <v>349.27</v>
      </c>
      <c r="I996" s="27">
        <f t="shared" si="15"/>
        <v>75.92826086956522</v>
      </c>
    </row>
    <row r="997" spans="1:9" ht="16.5" customHeight="1">
      <c r="A997" s="60"/>
      <c r="B997" s="64"/>
      <c r="C997" s="64"/>
      <c r="D997" s="24" t="s">
        <v>1099</v>
      </c>
      <c r="E997" s="66">
        <v>175140</v>
      </c>
      <c r="F997" s="147">
        <v>172310</v>
      </c>
      <c r="G997" s="149"/>
      <c r="H997" s="18">
        <v>67619.7</v>
      </c>
      <c r="I997" s="27">
        <f t="shared" si="15"/>
        <v>39.24305031629041</v>
      </c>
    </row>
    <row r="998" spans="1:9" ht="16.5" customHeight="1">
      <c r="A998" s="60"/>
      <c r="B998" s="64"/>
      <c r="C998" s="64"/>
      <c r="D998" s="24" t="s">
        <v>1776</v>
      </c>
      <c r="E998" s="66"/>
      <c r="F998" s="32"/>
      <c r="G998" s="33"/>
      <c r="H998" s="18">
        <v>58486.5</v>
      </c>
      <c r="I998" s="27"/>
    </row>
    <row r="999" spans="1:9" ht="16.5" customHeight="1">
      <c r="A999" s="60"/>
      <c r="B999" s="64"/>
      <c r="C999" s="64"/>
      <c r="D999" s="24" t="s">
        <v>672</v>
      </c>
      <c r="E999" s="66"/>
      <c r="F999" s="32"/>
      <c r="G999" s="33"/>
      <c r="H999" s="18">
        <v>2199.66</v>
      </c>
      <c r="I999" s="27"/>
    </row>
    <row r="1000" spans="1:9" ht="16.5" customHeight="1">
      <c r="A1000" s="60"/>
      <c r="B1000" s="64"/>
      <c r="C1000" s="64"/>
      <c r="D1000" s="24" t="s">
        <v>1777</v>
      </c>
      <c r="E1000" s="66"/>
      <c r="F1000" s="32"/>
      <c r="G1000" s="33"/>
      <c r="H1000" s="18">
        <v>1635.91</v>
      </c>
      <c r="I1000" s="27"/>
    </row>
    <row r="1001" spans="1:9" ht="16.5" customHeight="1">
      <c r="A1001" s="60"/>
      <c r="B1001" s="64"/>
      <c r="C1001" s="64"/>
      <c r="D1001" s="24" t="s">
        <v>1778</v>
      </c>
      <c r="E1001" s="66"/>
      <c r="F1001" s="32"/>
      <c r="G1001" s="33"/>
      <c r="H1001" s="18">
        <v>5297.63</v>
      </c>
      <c r="I1001" s="27"/>
    </row>
    <row r="1002" spans="1:9" ht="16.5" customHeight="1">
      <c r="A1002" s="60"/>
      <c r="B1002" s="64"/>
      <c r="C1002" s="65" t="s">
        <v>930</v>
      </c>
      <c r="D1002" s="24" t="s">
        <v>931</v>
      </c>
      <c r="E1002" s="66">
        <f>E1003</f>
        <v>5500</v>
      </c>
      <c r="F1002" s="147" t="s">
        <v>399</v>
      </c>
      <c r="G1002" s="149"/>
      <c r="H1002" s="18">
        <v>399.75</v>
      </c>
      <c r="I1002" s="27">
        <f t="shared" si="15"/>
        <v>7.2681818181818185</v>
      </c>
    </row>
    <row r="1003" spans="1:9" ht="16.5" customHeight="1">
      <c r="A1003" s="60"/>
      <c r="B1003" s="64"/>
      <c r="C1003" s="64"/>
      <c r="D1003" s="24" t="s">
        <v>1099</v>
      </c>
      <c r="E1003" s="66">
        <v>5500</v>
      </c>
      <c r="F1003" s="147">
        <v>5500</v>
      </c>
      <c r="G1003" s="149"/>
      <c r="H1003" s="18">
        <v>399.75</v>
      </c>
      <c r="I1003" s="27">
        <f t="shared" si="15"/>
        <v>7.2681818181818185</v>
      </c>
    </row>
    <row r="1004" spans="1:9" ht="16.5" customHeight="1">
      <c r="A1004" s="60"/>
      <c r="B1004" s="64"/>
      <c r="C1004" s="65" t="s">
        <v>372</v>
      </c>
      <c r="D1004" s="24" t="s">
        <v>373</v>
      </c>
      <c r="E1004" s="66">
        <f>E1005</f>
        <v>28000</v>
      </c>
      <c r="F1004" s="147" t="s">
        <v>1112</v>
      </c>
      <c r="G1004" s="149"/>
      <c r="H1004" s="18">
        <v>10809.03</v>
      </c>
      <c r="I1004" s="27">
        <f t="shared" si="15"/>
        <v>38.603678571428574</v>
      </c>
    </row>
    <row r="1005" spans="1:9" ht="16.5" customHeight="1">
      <c r="A1005" s="60"/>
      <c r="B1005" s="64"/>
      <c r="C1005" s="64"/>
      <c r="D1005" s="24" t="s">
        <v>1099</v>
      </c>
      <c r="E1005" s="66">
        <v>28000</v>
      </c>
      <c r="F1005" s="147">
        <v>28000</v>
      </c>
      <c r="G1005" s="149"/>
      <c r="H1005" s="18">
        <v>10809.03</v>
      </c>
      <c r="I1005" s="27">
        <f t="shared" si="15"/>
        <v>38.603678571428574</v>
      </c>
    </row>
    <row r="1006" spans="1:9" ht="16.5" customHeight="1">
      <c r="A1006" s="60"/>
      <c r="B1006" s="64"/>
      <c r="C1006" s="65" t="s">
        <v>143</v>
      </c>
      <c r="D1006" s="24" t="s">
        <v>144</v>
      </c>
      <c r="E1006" s="66">
        <f>E1007+E1008</f>
        <v>80000</v>
      </c>
      <c r="F1006" s="147">
        <f>F1007+F1008</f>
        <v>131293</v>
      </c>
      <c r="G1006" s="149"/>
      <c r="H1006" s="18">
        <f>H1008</f>
        <v>19127.35</v>
      </c>
      <c r="I1006" s="27">
        <f t="shared" si="15"/>
        <v>14.568446147167021</v>
      </c>
    </row>
    <row r="1007" spans="1:9" ht="16.5" customHeight="1">
      <c r="A1007" s="60"/>
      <c r="B1007" s="64"/>
      <c r="C1007" s="64"/>
      <c r="D1007" s="24" t="s">
        <v>1113</v>
      </c>
      <c r="E1007" s="66">
        <v>79000</v>
      </c>
      <c r="F1007" s="147">
        <v>114000</v>
      </c>
      <c r="G1007" s="149"/>
      <c r="H1007" s="18">
        <v>0</v>
      </c>
      <c r="I1007" s="27">
        <f t="shared" si="15"/>
        <v>0</v>
      </c>
    </row>
    <row r="1008" spans="1:9" ht="33" customHeight="1">
      <c r="A1008" s="60"/>
      <c r="B1008" s="64"/>
      <c r="C1008" s="64"/>
      <c r="D1008" s="24" t="s">
        <v>1114</v>
      </c>
      <c r="E1008" s="66">
        <v>1000</v>
      </c>
      <c r="F1008" s="147">
        <v>17293</v>
      </c>
      <c r="G1008" s="149"/>
      <c r="H1008" s="18">
        <v>19127.35</v>
      </c>
      <c r="I1008" s="27">
        <f t="shared" si="15"/>
        <v>110.60747123113397</v>
      </c>
    </row>
    <row r="1009" spans="1:9" ht="16.5" customHeight="1">
      <c r="A1009" s="60"/>
      <c r="B1009" s="64"/>
      <c r="C1009" s="65" t="s">
        <v>230</v>
      </c>
      <c r="D1009" s="24" t="s">
        <v>231</v>
      </c>
      <c r="E1009" s="66">
        <f>E1010+E1011</f>
        <v>450</v>
      </c>
      <c r="F1009" s="147" t="s">
        <v>1115</v>
      </c>
      <c r="G1009" s="149"/>
      <c r="H1009" s="18">
        <f>H1010+H1011</f>
        <v>270</v>
      </c>
      <c r="I1009" s="27">
        <f t="shared" si="15"/>
        <v>60</v>
      </c>
    </row>
    <row r="1010" spans="1:9" ht="16.5" customHeight="1">
      <c r="A1010" s="60"/>
      <c r="B1010" s="64"/>
      <c r="C1010" s="64"/>
      <c r="D1010" s="24" t="s">
        <v>1101</v>
      </c>
      <c r="E1010" s="66">
        <v>50</v>
      </c>
      <c r="F1010" s="147" t="s">
        <v>944</v>
      </c>
      <c r="G1010" s="149"/>
      <c r="H1010" s="18">
        <v>0</v>
      </c>
      <c r="I1010" s="27">
        <f t="shared" si="15"/>
        <v>0</v>
      </c>
    </row>
    <row r="1011" spans="1:9" ht="16.5" customHeight="1">
      <c r="A1011" s="60"/>
      <c r="B1011" s="64"/>
      <c r="C1011" s="64"/>
      <c r="D1011" s="24" t="s">
        <v>1099</v>
      </c>
      <c r="E1011" s="66">
        <v>400</v>
      </c>
      <c r="F1011" s="147" t="s">
        <v>209</v>
      </c>
      <c r="G1011" s="149"/>
      <c r="H1011" s="18">
        <v>270</v>
      </c>
      <c r="I1011" s="27">
        <f t="shared" si="15"/>
        <v>67.5</v>
      </c>
    </row>
    <row r="1012" spans="1:9" ht="16.5" customHeight="1">
      <c r="A1012" s="60"/>
      <c r="B1012" s="64"/>
      <c r="C1012" s="65" t="s">
        <v>112</v>
      </c>
      <c r="D1012" s="24" t="s">
        <v>113</v>
      </c>
      <c r="E1012" s="66">
        <f>E1013+E1014</f>
        <v>24200</v>
      </c>
      <c r="F1012" s="147" t="s">
        <v>1116</v>
      </c>
      <c r="G1012" s="149"/>
      <c r="H1012" s="18">
        <f>H1013+H1014</f>
        <v>12178.54</v>
      </c>
      <c r="I1012" s="27">
        <f t="shared" si="15"/>
        <v>50.32454545454546</v>
      </c>
    </row>
    <row r="1013" spans="1:9" ht="16.5" customHeight="1">
      <c r="A1013" s="67"/>
      <c r="B1013" s="50"/>
      <c r="C1013" s="50"/>
      <c r="D1013" s="11" t="s">
        <v>1101</v>
      </c>
      <c r="E1013" s="51">
        <v>200</v>
      </c>
      <c r="F1013" s="145" t="s">
        <v>232</v>
      </c>
      <c r="G1013" s="133"/>
      <c r="H1013" s="18">
        <v>0</v>
      </c>
      <c r="I1013" s="27">
        <f t="shared" si="15"/>
        <v>0</v>
      </c>
    </row>
    <row r="1014" spans="1:9" ht="16.5" customHeight="1">
      <c r="A1014" s="73"/>
      <c r="B1014" s="74"/>
      <c r="C1014" s="74"/>
      <c r="D1014" s="25" t="s">
        <v>1099</v>
      </c>
      <c r="E1014" s="75">
        <v>24000</v>
      </c>
      <c r="F1014" s="136">
        <v>24000</v>
      </c>
      <c r="G1014" s="156"/>
      <c r="H1014" s="18">
        <v>12178.54</v>
      </c>
      <c r="I1014" s="27">
        <f t="shared" si="15"/>
        <v>50.74391666666667</v>
      </c>
    </row>
    <row r="1015" spans="1:9" ht="16.5" customHeight="1">
      <c r="A1015" s="60"/>
      <c r="B1015" s="64"/>
      <c r="C1015" s="64"/>
      <c r="D1015" s="24" t="s">
        <v>491</v>
      </c>
      <c r="E1015" s="66"/>
      <c r="F1015" s="32"/>
      <c r="G1015" s="33"/>
      <c r="H1015" s="18">
        <v>1618.4</v>
      </c>
      <c r="I1015" s="27"/>
    </row>
    <row r="1016" spans="1:9" ht="16.5" customHeight="1">
      <c r="A1016" s="60"/>
      <c r="B1016" s="64"/>
      <c r="C1016" s="64"/>
      <c r="D1016" s="24" t="s">
        <v>684</v>
      </c>
      <c r="E1016" s="66"/>
      <c r="F1016" s="32"/>
      <c r="G1016" s="33"/>
      <c r="H1016" s="18">
        <v>1089.66</v>
      </c>
      <c r="I1016" s="27"/>
    </row>
    <row r="1017" spans="1:9" ht="16.5" customHeight="1">
      <c r="A1017" s="60"/>
      <c r="B1017" s="64"/>
      <c r="C1017" s="64"/>
      <c r="D1017" s="24" t="s">
        <v>685</v>
      </c>
      <c r="E1017" s="66"/>
      <c r="F1017" s="32"/>
      <c r="G1017" s="33"/>
      <c r="H1017" s="18">
        <v>2647</v>
      </c>
      <c r="I1017" s="27"/>
    </row>
    <row r="1018" spans="1:9" ht="16.5" customHeight="1">
      <c r="A1018" s="60"/>
      <c r="B1018" s="64"/>
      <c r="C1018" s="64"/>
      <c r="D1018" s="24" t="s">
        <v>686</v>
      </c>
      <c r="E1018" s="66"/>
      <c r="F1018" s="32"/>
      <c r="G1018" s="33"/>
      <c r="H1018" s="18">
        <v>1687.5</v>
      </c>
      <c r="I1018" s="27"/>
    </row>
    <row r="1019" spans="1:9" ht="16.5" customHeight="1">
      <c r="A1019" s="60"/>
      <c r="B1019" s="64"/>
      <c r="C1019" s="64"/>
      <c r="D1019" s="24" t="s">
        <v>687</v>
      </c>
      <c r="E1019" s="66"/>
      <c r="F1019" s="32"/>
      <c r="G1019" s="33"/>
      <c r="H1019" s="18">
        <v>5135.98</v>
      </c>
      <c r="I1019" s="27"/>
    </row>
    <row r="1020" spans="1:9" ht="16.5" customHeight="1">
      <c r="A1020" s="60"/>
      <c r="B1020" s="64"/>
      <c r="C1020" s="65" t="s">
        <v>605</v>
      </c>
      <c r="D1020" s="24" t="s">
        <v>606</v>
      </c>
      <c r="E1020" s="66">
        <v>350</v>
      </c>
      <c r="F1020" s="147" t="s">
        <v>706</v>
      </c>
      <c r="G1020" s="149"/>
      <c r="H1020" s="18">
        <v>175.44</v>
      </c>
      <c r="I1020" s="27">
        <f t="shared" si="15"/>
        <v>50.12571428571429</v>
      </c>
    </row>
    <row r="1021" spans="1:9" ht="16.5" customHeight="1">
      <c r="A1021" s="60"/>
      <c r="B1021" s="64"/>
      <c r="C1021" s="64"/>
      <c r="D1021" s="24" t="s">
        <v>1099</v>
      </c>
      <c r="E1021" s="66">
        <v>350</v>
      </c>
      <c r="F1021" s="147" t="s">
        <v>706</v>
      </c>
      <c r="G1021" s="149"/>
      <c r="H1021" s="18">
        <v>175.44</v>
      </c>
      <c r="I1021" s="27">
        <f t="shared" si="15"/>
        <v>50.12571428571429</v>
      </c>
    </row>
    <row r="1022" spans="1:9" ht="33" customHeight="1">
      <c r="A1022" s="60"/>
      <c r="B1022" s="64"/>
      <c r="C1022" s="65" t="s">
        <v>558</v>
      </c>
      <c r="D1022" s="24" t="s">
        <v>559</v>
      </c>
      <c r="E1022" s="66">
        <v>2700</v>
      </c>
      <c r="F1022" s="147" t="s">
        <v>936</v>
      </c>
      <c r="G1022" s="149"/>
      <c r="H1022" s="18">
        <v>1429.72</v>
      </c>
      <c r="I1022" s="27">
        <f t="shared" si="15"/>
        <v>52.952592592592595</v>
      </c>
    </row>
    <row r="1023" spans="1:9" ht="16.5" customHeight="1">
      <c r="A1023" s="60"/>
      <c r="B1023" s="64"/>
      <c r="C1023" s="64"/>
      <c r="D1023" s="24" t="s">
        <v>1099</v>
      </c>
      <c r="E1023" s="66">
        <v>2700</v>
      </c>
      <c r="F1023" s="147" t="s">
        <v>936</v>
      </c>
      <c r="G1023" s="149"/>
      <c r="H1023" s="18">
        <v>1429.72</v>
      </c>
      <c r="I1023" s="27">
        <f t="shared" si="15"/>
        <v>52.952592592592595</v>
      </c>
    </row>
    <row r="1024" spans="1:9" ht="16.5" customHeight="1">
      <c r="A1024" s="60"/>
      <c r="B1024" s="64"/>
      <c r="C1024" s="65" t="s">
        <v>283</v>
      </c>
      <c r="D1024" s="24" t="s">
        <v>284</v>
      </c>
      <c r="E1024" s="66">
        <v>2200</v>
      </c>
      <c r="F1024" s="147" t="s">
        <v>349</v>
      </c>
      <c r="G1024" s="149"/>
      <c r="H1024" s="18">
        <v>1953.87</v>
      </c>
      <c r="I1024" s="27">
        <f t="shared" si="15"/>
        <v>88.81227272727273</v>
      </c>
    </row>
    <row r="1025" spans="1:9" ht="16.5" customHeight="1">
      <c r="A1025" s="60"/>
      <c r="B1025" s="64"/>
      <c r="C1025" s="64"/>
      <c r="D1025" s="24" t="s">
        <v>1099</v>
      </c>
      <c r="E1025" s="66">
        <v>2200</v>
      </c>
      <c r="F1025" s="147" t="s">
        <v>349</v>
      </c>
      <c r="G1025" s="149"/>
      <c r="H1025" s="18">
        <v>1953.87</v>
      </c>
      <c r="I1025" s="27">
        <f t="shared" si="15"/>
        <v>88.81227272727273</v>
      </c>
    </row>
    <row r="1026" spans="1:9" ht="16.5" customHeight="1">
      <c r="A1026" s="60"/>
      <c r="B1026" s="64"/>
      <c r="C1026" s="65" t="s">
        <v>213</v>
      </c>
      <c r="D1026" s="24" t="s">
        <v>214</v>
      </c>
      <c r="E1026" s="66">
        <v>2700</v>
      </c>
      <c r="F1026" s="147" t="s">
        <v>936</v>
      </c>
      <c r="G1026" s="149"/>
      <c r="H1026" s="18">
        <v>2658</v>
      </c>
      <c r="I1026" s="27">
        <f t="shared" si="15"/>
        <v>98.44444444444444</v>
      </c>
    </row>
    <row r="1027" spans="1:9" ht="16.5" customHeight="1">
      <c r="A1027" s="60"/>
      <c r="B1027" s="64"/>
      <c r="C1027" s="64"/>
      <c r="D1027" s="24" t="s">
        <v>1099</v>
      </c>
      <c r="E1027" s="66">
        <v>2700</v>
      </c>
      <c r="F1027" s="147" t="s">
        <v>936</v>
      </c>
      <c r="G1027" s="149"/>
      <c r="H1027" s="18">
        <v>2658</v>
      </c>
      <c r="I1027" s="27">
        <f t="shared" si="15"/>
        <v>98.44444444444444</v>
      </c>
    </row>
    <row r="1028" spans="1:9" ht="16.5" customHeight="1">
      <c r="A1028" s="60"/>
      <c r="B1028" s="64"/>
      <c r="C1028" s="65" t="s">
        <v>235</v>
      </c>
      <c r="D1028" s="24" t="s">
        <v>236</v>
      </c>
      <c r="E1028" s="66">
        <f>E1029+E1030</f>
        <v>69960</v>
      </c>
      <c r="F1028" s="147" t="s">
        <v>1118</v>
      </c>
      <c r="G1028" s="149"/>
      <c r="H1028" s="18">
        <f>H1029+H1030</f>
        <v>52470</v>
      </c>
      <c r="I1028" s="27">
        <f t="shared" si="15"/>
        <v>75</v>
      </c>
    </row>
    <row r="1029" spans="1:9" ht="16.5" customHeight="1">
      <c r="A1029" s="60"/>
      <c r="B1029" s="64"/>
      <c r="C1029" s="64"/>
      <c r="D1029" s="24" t="s">
        <v>1101</v>
      </c>
      <c r="E1029" s="66">
        <v>7960</v>
      </c>
      <c r="F1029" s="147" t="s">
        <v>1119</v>
      </c>
      <c r="G1029" s="149"/>
      <c r="H1029" s="18">
        <v>5970</v>
      </c>
      <c r="I1029" s="27">
        <f t="shared" si="15"/>
        <v>75</v>
      </c>
    </row>
    <row r="1030" spans="1:9" ht="16.5" customHeight="1">
      <c r="A1030" s="60"/>
      <c r="B1030" s="64"/>
      <c r="C1030" s="64"/>
      <c r="D1030" s="24" t="s">
        <v>1099</v>
      </c>
      <c r="E1030" s="66">
        <v>62000</v>
      </c>
      <c r="F1030" s="147">
        <v>62000</v>
      </c>
      <c r="G1030" s="149"/>
      <c r="H1030" s="18">
        <v>46500</v>
      </c>
      <c r="I1030" s="27">
        <f t="shared" si="15"/>
        <v>75</v>
      </c>
    </row>
    <row r="1031" spans="1:9" ht="16.5" customHeight="1">
      <c r="A1031" s="60"/>
      <c r="B1031" s="64"/>
      <c r="C1031" s="65" t="s">
        <v>402</v>
      </c>
      <c r="D1031" s="24" t="s">
        <v>403</v>
      </c>
      <c r="E1031" s="66">
        <v>300</v>
      </c>
      <c r="F1031" s="147" t="s">
        <v>1120</v>
      </c>
      <c r="G1031" s="149"/>
      <c r="H1031" s="18">
        <v>333</v>
      </c>
      <c r="I1031" s="27">
        <f t="shared" si="15"/>
        <v>90.98360655737704</v>
      </c>
    </row>
    <row r="1032" spans="1:9" ht="16.5" customHeight="1">
      <c r="A1032" s="60"/>
      <c r="B1032" s="64"/>
      <c r="C1032" s="64"/>
      <c r="D1032" s="24" t="s">
        <v>1099</v>
      </c>
      <c r="E1032" s="66">
        <v>300</v>
      </c>
      <c r="F1032" s="147" t="s">
        <v>1120</v>
      </c>
      <c r="G1032" s="149"/>
      <c r="H1032" s="18">
        <v>333</v>
      </c>
      <c r="I1032" s="27">
        <f t="shared" si="15"/>
        <v>90.98360655737704</v>
      </c>
    </row>
    <row r="1033" spans="1:9" ht="16.5" customHeight="1">
      <c r="A1033" s="60"/>
      <c r="B1033" s="64"/>
      <c r="C1033" s="65" t="s">
        <v>156</v>
      </c>
      <c r="D1033" s="24" t="s">
        <v>157</v>
      </c>
      <c r="E1033" s="66">
        <f>E1034+E1035</f>
        <v>3979300</v>
      </c>
      <c r="F1033" s="147">
        <f>F1034+F1035</f>
        <v>1809491</v>
      </c>
      <c r="G1033" s="149"/>
      <c r="H1033" s="18">
        <f>H1034+H1035</f>
        <v>139962.77</v>
      </c>
      <c r="I1033" s="27">
        <f aca="true" t="shared" si="16" ref="I1033:I1096">H1033/F1033%</f>
        <v>7.734924904296291</v>
      </c>
    </row>
    <row r="1034" spans="1:9" ht="30.75" customHeight="1">
      <c r="A1034" s="60"/>
      <c r="B1034" s="64"/>
      <c r="C1034" s="64"/>
      <c r="D1034" s="24" t="s">
        <v>1121</v>
      </c>
      <c r="E1034" s="66">
        <v>200000</v>
      </c>
      <c r="F1034" s="147">
        <v>165000</v>
      </c>
      <c r="G1034" s="149"/>
      <c r="H1034" s="18">
        <v>615</v>
      </c>
      <c r="I1034" s="27">
        <f t="shared" si="16"/>
        <v>0.37272727272727274</v>
      </c>
    </row>
    <row r="1035" spans="1:9" ht="35.25" customHeight="1">
      <c r="A1035" s="60"/>
      <c r="B1035" s="64"/>
      <c r="C1035" s="64"/>
      <c r="D1035" s="24" t="s">
        <v>1122</v>
      </c>
      <c r="E1035" s="66">
        <v>3779300</v>
      </c>
      <c r="F1035" s="147" t="s">
        <v>1123</v>
      </c>
      <c r="G1035" s="149"/>
      <c r="H1035" s="18">
        <v>139347.77</v>
      </c>
      <c r="I1035" s="27">
        <f t="shared" si="16"/>
        <v>8.473610983580937</v>
      </c>
    </row>
    <row r="1036" spans="1:9" ht="16.5" customHeight="1">
      <c r="A1036" s="60"/>
      <c r="B1036" s="61" t="s">
        <v>1124</v>
      </c>
      <c r="C1036" s="61"/>
      <c r="D1036" s="62" t="s">
        <v>1125</v>
      </c>
      <c r="E1036" s="63">
        <f>E1037+E1039+E1041+E1044+E1046+E1048+E1050+E1052+E1054+E1057+E1059+E1061+E1063+E1066+E1068+E1070+E1072+E1074</f>
        <v>611950</v>
      </c>
      <c r="F1036" s="150" t="s">
        <v>1126</v>
      </c>
      <c r="G1036" s="151"/>
      <c r="H1036" s="21">
        <f>H1037+H1039+H1041+H1044+H1046+H1048+H1050+H1052+H1054+H1057+H1059+H1061+H1063+H1066+H1068+H1070+H1072+H1074</f>
        <v>315205.73</v>
      </c>
      <c r="I1036" s="28">
        <f t="shared" si="16"/>
        <v>51.50841245199771</v>
      </c>
    </row>
    <row r="1037" spans="1:9" ht="30" customHeight="1">
      <c r="A1037" s="60"/>
      <c r="B1037" s="64"/>
      <c r="C1037" s="65" t="s">
        <v>1027</v>
      </c>
      <c r="D1037" s="24" t="s">
        <v>1028</v>
      </c>
      <c r="E1037" s="66">
        <v>12000</v>
      </c>
      <c r="F1037" s="147" t="s">
        <v>140</v>
      </c>
      <c r="G1037" s="149"/>
      <c r="H1037" s="18">
        <v>6444.74</v>
      </c>
      <c r="I1037" s="27">
        <f t="shared" si="16"/>
        <v>53.70616666666667</v>
      </c>
    </row>
    <row r="1038" spans="1:9" ht="19.5" customHeight="1">
      <c r="A1038" s="60"/>
      <c r="B1038" s="64"/>
      <c r="C1038" s="64"/>
      <c r="D1038" s="24" t="s">
        <v>1805</v>
      </c>
      <c r="E1038" s="66">
        <v>12000</v>
      </c>
      <c r="F1038" s="147" t="s">
        <v>140</v>
      </c>
      <c r="G1038" s="149"/>
      <c r="H1038" s="18">
        <v>6444.74</v>
      </c>
      <c r="I1038" s="27">
        <f t="shared" si="16"/>
        <v>53.70616666666667</v>
      </c>
    </row>
    <row r="1039" spans="1:9" ht="16.5" customHeight="1">
      <c r="A1039" s="60"/>
      <c r="B1039" s="64"/>
      <c r="C1039" s="65" t="s">
        <v>255</v>
      </c>
      <c r="D1039" s="24" t="s">
        <v>256</v>
      </c>
      <c r="E1039" s="66">
        <v>1000</v>
      </c>
      <c r="F1039" s="147" t="s">
        <v>174</v>
      </c>
      <c r="G1039" s="149"/>
      <c r="H1039" s="18">
        <v>611.39</v>
      </c>
      <c r="I1039" s="27">
        <f t="shared" si="16"/>
        <v>61.138999999999996</v>
      </c>
    </row>
    <row r="1040" spans="1:9" ht="16.5" customHeight="1">
      <c r="A1040" s="67"/>
      <c r="B1040" s="50"/>
      <c r="C1040" s="50"/>
      <c r="D1040" s="11" t="s">
        <v>1127</v>
      </c>
      <c r="E1040" s="51">
        <v>1000</v>
      </c>
      <c r="F1040" s="145" t="s">
        <v>174</v>
      </c>
      <c r="G1040" s="133"/>
      <c r="H1040" s="18">
        <v>611.39</v>
      </c>
      <c r="I1040" s="27">
        <f t="shared" si="16"/>
        <v>61.138999999999996</v>
      </c>
    </row>
    <row r="1041" spans="1:9" ht="16.5" customHeight="1">
      <c r="A1041" s="73"/>
      <c r="B1041" s="74"/>
      <c r="C1041" s="83" t="s">
        <v>195</v>
      </c>
      <c r="D1041" s="25" t="s">
        <v>196</v>
      </c>
      <c r="E1041" s="75">
        <v>193500</v>
      </c>
      <c r="F1041" s="136" t="s">
        <v>1128</v>
      </c>
      <c r="G1041" s="156"/>
      <c r="H1041" s="18">
        <f>H1042+H1043</f>
        <v>116927.06</v>
      </c>
      <c r="I1041" s="27">
        <f t="shared" si="16"/>
        <v>60.42742118863049</v>
      </c>
    </row>
    <row r="1042" spans="1:9" ht="16.5" customHeight="1">
      <c r="A1042" s="60"/>
      <c r="B1042" s="64"/>
      <c r="C1042" s="64"/>
      <c r="D1042" s="24" t="s">
        <v>1129</v>
      </c>
      <c r="E1042" s="66">
        <v>15700</v>
      </c>
      <c r="F1042" s="147" t="s">
        <v>1130</v>
      </c>
      <c r="G1042" s="149"/>
      <c r="H1042" s="18">
        <v>7631.5</v>
      </c>
      <c r="I1042" s="27">
        <f t="shared" si="16"/>
        <v>48.60828025477707</v>
      </c>
    </row>
    <row r="1043" spans="1:9" ht="16.5" customHeight="1">
      <c r="A1043" s="60"/>
      <c r="B1043" s="64"/>
      <c r="C1043" s="64"/>
      <c r="D1043" s="24" t="s">
        <v>1127</v>
      </c>
      <c r="E1043" s="66">
        <v>177800</v>
      </c>
      <c r="F1043" s="147" t="s">
        <v>1131</v>
      </c>
      <c r="G1043" s="149"/>
      <c r="H1043" s="18">
        <v>109295.56</v>
      </c>
      <c r="I1043" s="27">
        <f t="shared" si="16"/>
        <v>61.47106861642295</v>
      </c>
    </row>
    <row r="1044" spans="1:9" ht="16.5" customHeight="1">
      <c r="A1044" s="60"/>
      <c r="B1044" s="64"/>
      <c r="C1044" s="65" t="s">
        <v>223</v>
      </c>
      <c r="D1044" s="24" t="s">
        <v>224</v>
      </c>
      <c r="E1044" s="66">
        <v>12200</v>
      </c>
      <c r="F1044" s="147" t="s">
        <v>1132</v>
      </c>
      <c r="G1044" s="149"/>
      <c r="H1044" s="18">
        <v>11311.51</v>
      </c>
      <c r="I1044" s="27">
        <f t="shared" si="16"/>
        <v>92.71729508196721</v>
      </c>
    </row>
    <row r="1045" spans="1:9" ht="16.5" customHeight="1">
      <c r="A1045" s="60"/>
      <c r="B1045" s="64"/>
      <c r="C1045" s="64"/>
      <c r="D1045" s="24" t="s">
        <v>1127</v>
      </c>
      <c r="E1045" s="66">
        <v>12200</v>
      </c>
      <c r="F1045" s="147" t="s">
        <v>1132</v>
      </c>
      <c r="G1045" s="149"/>
      <c r="H1045" s="18">
        <v>1131.51</v>
      </c>
      <c r="I1045" s="27">
        <f t="shared" si="16"/>
        <v>9.274672131147542</v>
      </c>
    </row>
    <row r="1046" spans="1:9" ht="16.5" customHeight="1">
      <c r="A1046" s="60"/>
      <c r="B1046" s="64"/>
      <c r="C1046" s="65" t="s">
        <v>199</v>
      </c>
      <c r="D1046" s="24" t="s">
        <v>200</v>
      </c>
      <c r="E1046" s="66">
        <v>28800</v>
      </c>
      <c r="F1046" s="147" t="s">
        <v>1133</v>
      </c>
      <c r="G1046" s="149"/>
      <c r="H1046" s="18">
        <v>16499.14</v>
      </c>
      <c r="I1046" s="27">
        <f t="shared" si="16"/>
        <v>57.28868055555555</v>
      </c>
    </row>
    <row r="1047" spans="1:9" ht="16.5" customHeight="1">
      <c r="A1047" s="60"/>
      <c r="B1047" s="64"/>
      <c r="C1047" s="64"/>
      <c r="D1047" s="24" t="s">
        <v>1127</v>
      </c>
      <c r="E1047" s="66">
        <v>28800</v>
      </c>
      <c r="F1047" s="147" t="s">
        <v>1133</v>
      </c>
      <c r="G1047" s="149"/>
      <c r="H1047" s="18">
        <v>16499.14</v>
      </c>
      <c r="I1047" s="27">
        <f t="shared" si="16"/>
        <v>57.28868055555555</v>
      </c>
    </row>
    <row r="1048" spans="1:9" ht="16.5" customHeight="1">
      <c r="A1048" s="60"/>
      <c r="B1048" s="64"/>
      <c r="C1048" s="65" t="s">
        <v>202</v>
      </c>
      <c r="D1048" s="24" t="s">
        <v>203</v>
      </c>
      <c r="E1048" s="66">
        <v>4600</v>
      </c>
      <c r="F1048" s="147" t="s">
        <v>1134</v>
      </c>
      <c r="G1048" s="149"/>
      <c r="H1048" s="18">
        <v>2252.66</v>
      </c>
      <c r="I1048" s="27">
        <f t="shared" si="16"/>
        <v>48.97086956521739</v>
      </c>
    </row>
    <row r="1049" spans="1:9" ht="16.5" customHeight="1">
      <c r="A1049" s="60"/>
      <c r="B1049" s="64"/>
      <c r="C1049" s="64"/>
      <c r="D1049" s="24" t="s">
        <v>1127</v>
      </c>
      <c r="E1049" s="66">
        <v>4600</v>
      </c>
      <c r="F1049" s="147" t="s">
        <v>1134</v>
      </c>
      <c r="G1049" s="149"/>
      <c r="H1049" s="18">
        <v>2252.6</v>
      </c>
      <c r="I1049" s="27">
        <f t="shared" si="16"/>
        <v>48.9695652173913</v>
      </c>
    </row>
    <row r="1050" spans="1:9" ht="31.5" customHeight="1">
      <c r="A1050" s="60"/>
      <c r="B1050" s="64"/>
      <c r="C1050" s="65" t="s">
        <v>582</v>
      </c>
      <c r="D1050" s="24" t="s">
        <v>583</v>
      </c>
      <c r="E1050" s="66">
        <v>1300</v>
      </c>
      <c r="F1050" s="147" t="s">
        <v>1091</v>
      </c>
      <c r="G1050" s="149"/>
      <c r="H1050" s="18">
        <v>762</v>
      </c>
      <c r="I1050" s="27">
        <f t="shared" si="16"/>
        <v>58.61538461538461</v>
      </c>
    </row>
    <row r="1051" spans="1:9" ht="16.5" customHeight="1">
      <c r="A1051" s="60"/>
      <c r="B1051" s="64"/>
      <c r="C1051" s="64"/>
      <c r="D1051" s="24" t="s">
        <v>1127</v>
      </c>
      <c r="E1051" s="66">
        <v>1300</v>
      </c>
      <c r="F1051" s="147" t="s">
        <v>1091</v>
      </c>
      <c r="G1051" s="149"/>
      <c r="H1051" s="18">
        <v>762</v>
      </c>
      <c r="I1051" s="27">
        <f t="shared" si="16"/>
        <v>58.61538461538461</v>
      </c>
    </row>
    <row r="1052" spans="1:9" ht="16.5" customHeight="1">
      <c r="A1052" s="60"/>
      <c r="B1052" s="64"/>
      <c r="C1052" s="65" t="s">
        <v>262</v>
      </c>
      <c r="D1052" s="24" t="s">
        <v>263</v>
      </c>
      <c r="E1052" s="66">
        <v>25000</v>
      </c>
      <c r="F1052" s="147" t="s">
        <v>285</v>
      </c>
      <c r="G1052" s="149"/>
      <c r="H1052" s="18">
        <v>8574.78</v>
      </c>
      <c r="I1052" s="27">
        <f t="shared" si="16"/>
        <v>34.29912</v>
      </c>
    </row>
    <row r="1053" spans="1:9" ht="16.5" customHeight="1">
      <c r="A1053" s="60"/>
      <c r="B1053" s="64"/>
      <c r="C1053" s="64"/>
      <c r="D1053" s="24" t="s">
        <v>1127</v>
      </c>
      <c r="E1053" s="66">
        <v>25000</v>
      </c>
      <c r="F1053" s="147" t="s">
        <v>285</v>
      </c>
      <c r="G1053" s="149"/>
      <c r="H1053" s="18">
        <v>8574.78</v>
      </c>
      <c r="I1053" s="27">
        <f t="shared" si="16"/>
        <v>34.29912</v>
      </c>
    </row>
    <row r="1054" spans="1:9" ht="16.5" customHeight="1">
      <c r="A1054" s="60"/>
      <c r="B1054" s="64"/>
      <c r="C1054" s="65" t="s">
        <v>205</v>
      </c>
      <c r="D1054" s="24" t="s">
        <v>128</v>
      </c>
      <c r="E1054" s="66">
        <v>180000</v>
      </c>
      <c r="F1054" s="147" t="s">
        <v>1135</v>
      </c>
      <c r="G1054" s="149"/>
      <c r="H1054" s="18">
        <f>H1055+H1056</f>
        <v>95736.05</v>
      </c>
      <c r="I1054" s="27">
        <f t="shared" si="16"/>
        <v>53.18669444444445</v>
      </c>
    </row>
    <row r="1055" spans="1:9" ht="16.5" customHeight="1">
      <c r="A1055" s="60"/>
      <c r="B1055" s="64"/>
      <c r="C1055" s="64"/>
      <c r="D1055" s="24" t="s">
        <v>632</v>
      </c>
      <c r="E1055" s="66">
        <v>30000</v>
      </c>
      <c r="F1055" s="147" t="s">
        <v>115</v>
      </c>
      <c r="G1055" s="149"/>
      <c r="H1055" s="18">
        <v>0</v>
      </c>
      <c r="I1055" s="27">
        <f t="shared" si="16"/>
        <v>0</v>
      </c>
    </row>
    <row r="1056" spans="1:9" ht="16.5" customHeight="1">
      <c r="A1056" s="60"/>
      <c r="B1056" s="64"/>
      <c r="C1056" s="64"/>
      <c r="D1056" s="24" t="s">
        <v>1127</v>
      </c>
      <c r="E1056" s="66">
        <v>150000</v>
      </c>
      <c r="F1056" s="147" t="s">
        <v>380</v>
      </c>
      <c r="G1056" s="149"/>
      <c r="H1056" s="18">
        <v>95736.05</v>
      </c>
      <c r="I1056" s="27">
        <f t="shared" si="16"/>
        <v>63.82403333333333</v>
      </c>
    </row>
    <row r="1057" spans="1:9" ht="16.5" customHeight="1">
      <c r="A1057" s="60"/>
      <c r="B1057" s="64"/>
      <c r="C1057" s="65" t="s">
        <v>372</v>
      </c>
      <c r="D1057" s="24" t="s">
        <v>373</v>
      </c>
      <c r="E1057" s="66">
        <v>300</v>
      </c>
      <c r="F1057" s="147" t="s">
        <v>415</v>
      </c>
      <c r="G1057" s="149"/>
      <c r="H1057" s="18">
        <v>0</v>
      </c>
      <c r="I1057" s="27">
        <f t="shared" si="16"/>
        <v>0</v>
      </c>
    </row>
    <row r="1058" spans="1:9" ht="16.5" customHeight="1">
      <c r="A1058" s="60"/>
      <c r="B1058" s="64"/>
      <c r="C1058" s="64"/>
      <c r="D1058" s="24" t="s">
        <v>1127</v>
      </c>
      <c r="E1058" s="66">
        <v>300</v>
      </c>
      <c r="F1058" s="147" t="s">
        <v>415</v>
      </c>
      <c r="G1058" s="149"/>
      <c r="H1058" s="18">
        <v>0</v>
      </c>
      <c r="I1058" s="27">
        <f t="shared" si="16"/>
        <v>0</v>
      </c>
    </row>
    <row r="1059" spans="1:9" ht="16.5" customHeight="1">
      <c r="A1059" s="60"/>
      <c r="B1059" s="64"/>
      <c r="C1059" s="65" t="s">
        <v>143</v>
      </c>
      <c r="D1059" s="24" t="s">
        <v>144</v>
      </c>
      <c r="E1059" s="66">
        <v>10000</v>
      </c>
      <c r="F1059" s="147" t="s">
        <v>271</v>
      </c>
      <c r="G1059" s="149"/>
      <c r="H1059" s="18">
        <v>2235.64</v>
      </c>
      <c r="I1059" s="27">
        <f t="shared" si="16"/>
        <v>22.356399999999997</v>
      </c>
    </row>
    <row r="1060" spans="1:9" ht="16.5" customHeight="1">
      <c r="A1060" s="60"/>
      <c r="B1060" s="64"/>
      <c r="C1060" s="64"/>
      <c r="D1060" s="24" t="s">
        <v>1127</v>
      </c>
      <c r="E1060" s="66">
        <v>10000</v>
      </c>
      <c r="F1060" s="147" t="s">
        <v>271</v>
      </c>
      <c r="G1060" s="149"/>
      <c r="H1060" s="18">
        <v>2235.64</v>
      </c>
      <c r="I1060" s="27">
        <f t="shared" si="16"/>
        <v>22.356399999999997</v>
      </c>
    </row>
    <row r="1061" spans="1:9" ht="16.5" customHeight="1">
      <c r="A1061" s="60"/>
      <c r="B1061" s="64"/>
      <c r="C1061" s="65" t="s">
        <v>230</v>
      </c>
      <c r="D1061" s="24" t="s">
        <v>231</v>
      </c>
      <c r="E1061" s="66">
        <v>400</v>
      </c>
      <c r="F1061" s="147" t="s">
        <v>209</v>
      </c>
      <c r="G1061" s="149"/>
      <c r="H1061" s="18">
        <v>0</v>
      </c>
      <c r="I1061" s="27">
        <f t="shared" si="16"/>
        <v>0</v>
      </c>
    </row>
    <row r="1062" spans="1:9" ht="16.5" customHeight="1">
      <c r="A1062" s="60"/>
      <c r="B1062" s="64"/>
      <c r="C1062" s="64"/>
      <c r="D1062" s="24" t="s">
        <v>1127</v>
      </c>
      <c r="E1062" s="66">
        <v>400</v>
      </c>
      <c r="F1062" s="147" t="s">
        <v>209</v>
      </c>
      <c r="G1062" s="149"/>
      <c r="H1062" s="18">
        <v>0</v>
      </c>
      <c r="I1062" s="27">
        <f t="shared" si="16"/>
        <v>0</v>
      </c>
    </row>
    <row r="1063" spans="1:9" ht="16.5" customHeight="1">
      <c r="A1063" s="60"/>
      <c r="B1063" s="64"/>
      <c r="C1063" s="65" t="s">
        <v>112</v>
      </c>
      <c r="D1063" s="24" t="s">
        <v>113</v>
      </c>
      <c r="E1063" s="66">
        <v>110000</v>
      </c>
      <c r="F1063" s="147" t="s">
        <v>1136</v>
      </c>
      <c r="G1063" s="149"/>
      <c r="H1063" s="18">
        <f>H1064+H1065</f>
        <v>43059.54</v>
      </c>
      <c r="I1063" s="27">
        <f t="shared" si="16"/>
        <v>39.145036363636365</v>
      </c>
    </row>
    <row r="1064" spans="1:9" ht="16.5" customHeight="1">
      <c r="A1064" s="60"/>
      <c r="B1064" s="64"/>
      <c r="C1064" s="64"/>
      <c r="D1064" s="24" t="s">
        <v>632</v>
      </c>
      <c r="E1064" s="66">
        <v>20000</v>
      </c>
      <c r="F1064" s="147" t="s">
        <v>277</v>
      </c>
      <c r="G1064" s="149"/>
      <c r="H1064" s="18">
        <v>0</v>
      </c>
      <c r="I1064" s="27">
        <f t="shared" si="16"/>
        <v>0</v>
      </c>
    </row>
    <row r="1065" spans="1:9" ht="16.5" customHeight="1">
      <c r="A1065" s="60"/>
      <c r="B1065" s="64"/>
      <c r="C1065" s="64"/>
      <c r="D1065" s="24" t="s">
        <v>1127</v>
      </c>
      <c r="E1065" s="66">
        <v>90000</v>
      </c>
      <c r="F1065" s="147" t="s">
        <v>395</v>
      </c>
      <c r="G1065" s="149"/>
      <c r="H1065" s="18">
        <v>43059.54</v>
      </c>
      <c r="I1065" s="27">
        <f t="shared" si="16"/>
        <v>47.84393333333333</v>
      </c>
    </row>
    <row r="1066" spans="1:9" ht="33.75" customHeight="1">
      <c r="A1066" s="60"/>
      <c r="B1066" s="64"/>
      <c r="C1066" s="65" t="s">
        <v>555</v>
      </c>
      <c r="D1066" s="24" t="s">
        <v>556</v>
      </c>
      <c r="E1066" s="66">
        <v>1700</v>
      </c>
      <c r="F1066" s="147" t="s">
        <v>598</v>
      </c>
      <c r="G1066" s="149"/>
      <c r="H1066" s="18">
        <v>738</v>
      </c>
      <c r="I1066" s="27">
        <f t="shared" si="16"/>
        <v>43.411764705882355</v>
      </c>
    </row>
    <row r="1067" spans="1:9" ht="16.5" customHeight="1">
      <c r="A1067" s="60"/>
      <c r="B1067" s="64"/>
      <c r="C1067" s="64"/>
      <c r="D1067" s="24" t="s">
        <v>1127</v>
      </c>
      <c r="E1067" s="66">
        <v>1700</v>
      </c>
      <c r="F1067" s="147" t="s">
        <v>598</v>
      </c>
      <c r="G1067" s="149"/>
      <c r="H1067" s="18">
        <v>738</v>
      </c>
      <c r="I1067" s="27">
        <f t="shared" si="16"/>
        <v>43.411764705882355</v>
      </c>
    </row>
    <row r="1068" spans="1:9" ht="16.5" customHeight="1">
      <c r="A1068" s="60"/>
      <c r="B1068" s="64"/>
      <c r="C1068" s="65" t="s">
        <v>283</v>
      </c>
      <c r="D1068" s="24" t="s">
        <v>284</v>
      </c>
      <c r="E1068" s="66">
        <v>300</v>
      </c>
      <c r="F1068" s="147" t="s">
        <v>415</v>
      </c>
      <c r="G1068" s="149"/>
      <c r="H1068" s="18">
        <v>16.72</v>
      </c>
      <c r="I1068" s="27">
        <f t="shared" si="16"/>
        <v>5.573333333333333</v>
      </c>
    </row>
    <row r="1069" spans="1:9" ht="16.5" customHeight="1">
      <c r="A1069" s="67"/>
      <c r="B1069" s="50"/>
      <c r="C1069" s="50"/>
      <c r="D1069" s="11" t="s">
        <v>1127</v>
      </c>
      <c r="E1069" s="51">
        <v>300</v>
      </c>
      <c r="F1069" s="145" t="s">
        <v>415</v>
      </c>
      <c r="G1069" s="133"/>
      <c r="H1069" s="18">
        <v>16.72</v>
      </c>
      <c r="I1069" s="27">
        <f t="shared" si="16"/>
        <v>5.573333333333333</v>
      </c>
    </row>
    <row r="1070" spans="1:9" ht="16.5" customHeight="1">
      <c r="A1070" s="73"/>
      <c r="B1070" s="74"/>
      <c r="C1070" s="83" t="s">
        <v>213</v>
      </c>
      <c r="D1070" s="25" t="s">
        <v>214</v>
      </c>
      <c r="E1070" s="75">
        <v>18600</v>
      </c>
      <c r="F1070" s="136" t="s">
        <v>1137</v>
      </c>
      <c r="G1070" s="156"/>
      <c r="H1070" s="18">
        <v>3024</v>
      </c>
      <c r="I1070" s="27">
        <f t="shared" si="16"/>
        <v>16.258064516129032</v>
      </c>
    </row>
    <row r="1071" spans="1:9" ht="16.5" customHeight="1">
      <c r="A1071" s="60"/>
      <c r="B1071" s="64"/>
      <c r="C1071" s="64"/>
      <c r="D1071" s="24" t="s">
        <v>1127</v>
      </c>
      <c r="E1071" s="66">
        <v>18600</v>
      </c>
      <c r="F1071" s="147" t="s">
        <v>1137</v>
      </c>
      <c r="G1071" s="149"/>
      <c r="H1071" s="18">
        <v>3024</v>
      </c>
      <c r="I1071" s="27">
        <f t="shared" si="16"/>
        <v>16.258064516129032</v>
      </c>
    </row>
    <row r="1072" spans="1:9" ht="16.5" customHeight="1">
      <c r="A1072" s="60"/>
      <c r="B1072" s="64"/>
      <c r="C1072" s="65" t="s">
        <v>235</v>
      </c>
      <c r="D1072" s="24" t="s">
        <v>236</v>
      </c>
      <c r="E1072" s="66">
        <v>5750</v>
      </c>
      <c r="F1072" s="147" t="s">
        <v>1138</v>
      </c>
      <c r="G1072" s="149"/>
      <c r="H1072" s="18">
        <v>4312.5</v>
      </c>
      <c r="I1072" s="27">
        <f t="shared" si="16"/>
        <v>75</v>
      </c>
    </row>
    <row r="1073" spans="1:9" ht="16.5" customHeight="1">
      <c r="A1073" s="60"/>
      <c r="B1073" s="64"/>
      <c r="C1073" s="64"/>
      <c r="D1073" s="24" t="s">
        <v>1127</v>
      </c>
      <c r="E1073" s="66">
        <v>5750</v>
      </c>
      <c r="F1073" s="147" t="s">
        <v>1138</v>
      </c>
      <c r="G1073" s="149"/>
      <c r="H1073" s="18">
        <v>4312.5</v>
      </c>
      <c r="I1073" s="27">
        <f t="shared" si="16"/>
        <v>75</v>
      </c>
    </row>
    <row r="1074" spans="1:9" ht="34.5" customHeight="1">
      <c r="A1074" s="60"/>
      <c r="B1074" s="64"/>
      <c r="C1074" s="65" t="s">
        <v>413</v>
      </c>
      <c r="D1074" s="24" t="s">
        <v>414</v>
      </c>
      <c r="E1074" s="66">
        <v>6500</v>
      </c>
      <c r="F1074" s="147" t="s">
        <v>1139</v>
      </c>
      <c r="G1074" s="149"/>
      <c r="H1074" s="18">
        <v>2700</v>
      </c>
      <c r="I1074" s="27">
        <f t="shared" si="16"/>
        <v>41.53846153846154</v>
      </c>
    </row>
    <row r="1075" spans="1:9" ht="16.5" customHeight="1">
      <c r="A1075" s="60"/>
      <c r="B1075" s="64"/>
      <c r="C1075" s="64"/>
      <c r="D1075" s="24" t="s">
        <v>1127</v>
      </c>
      <c r="E1075" s="66">
        <v>6500</v>
      </c>
      <c r="F1075" s="147" t="s">
        <v>1139</v>
      </c>
      <c r="G1075" s="149"/>
      <c r="H1075" s="18">
        <v>2700</v>
      </c>
      <c r="I1075" s="27">
        <f t="shared" si="16"/>
        <v>41.53846153846154</v>
      </c>
    </row>
    <row r="1076" spans="1:9" ht="16.5" customHeight="1">
      <c r="A1076" s="60"/>
      <c r="B1076" s="61" t="s">
        <v>1140</v>
      </c>
      <c r="C1076" s="61"/>
      <c r="D1076" s="62" t="s">
        <v>1141</v>
      </c>
      <c r="E1076" s="63">
        <f>E1077+E1084+E1094</f>
        <v>27700</v>
      </c>
      <c r="F1076" s="150">
        <f>F1077+F1084+F1094</f>
        <v>26530</v>
      </c>
      <c r="G1076" s="151"/>
      <c r="H1076" s="21">
        <f>H1077+H1084+H1094</f>
        <v>9856.85</v>
      </c>
      <c r="I1076" s="28">
        <f t="shared" si="16"/>
        <v>37.15359969845458</v>
      </c>
    </row>
    <row r="1077" spans="1:9" ht="16.5" customHeight="1">
      <c r="A1077" s="60"/>
      <c r="B1077" s="64"/>
      <c r="C1077" s="65" t="s">
        <v>112</v>
      </c>
      <c r="D1077" s="24" t="s">
        <v>113</v>
      </c>
      <c r="E1077" s="66">
        <f>SUM(E1078:E1083)</f>
        <v>27700</v>
      </c>
      <c r="F1077" s="147">
        <f>F1078+F1079+F1080+F1081+F1082+F1083</f>
        <v>8155</v>
      </c>
      <c r="G1077" s="149"/>
      <c r="H1077" s="18">
        <f>SUM(H1078:H1083)</f>
        <v>5293</v>
      </c>
      <c r="I1077" s="27">
        <f t="shared" si="16"/>
        <v>64.90496627835684</v>
      </c>
    </row>
    <row r="1078" spans="1:9" ht="16.5" customHeight="1">
      <c r="A1078" s="60"/>
      <c r="B1078" s="64"/>
      <c r="C1078" s="5"/>
      <c r="D1078" s="24" t="s">
        <v>246</v>
      </c>
      <c r="E1078" s="66">
        <v>27700</v>
      </c>
      <c r="F1078" s="147">
        <v>0</v>
      </c>
      <c r="G1078" s="148"/>
      <c r="H1078" s="18">
        <v>0</v>
      </c>
      <c r="I1078" s="27"/>
    </row>
    <row r="1079" spans="1:9" ht="16.5" customHeight="1">
      <c r="A1079" s="60"/>
      <c r="B1079" s="64"/>
      <c r="C1079" s="3"/>
      <c r="D1079" s="24" t="s">
        <v>1142</v>
      </c>
      <c r="E1079" s="66">
        <v>0</v>
      </c>
      <c r="F1079" s="147" t="s">
        <v>1143</v>
      </c>
      <c r="G1079" s="149"/>
      <c r="H1079" s="18">
        <v>3215</v>
      </c>
      <c r="I1079" s="27">
        <f t="shared" si="16"/>
        <v>91.33522727272727</v>
      </c>
    </row>
    <row r="1080" spans="1:9" ht="16.5" customHeight="1">
      <c r="A1080" s="60"/>
      <c r="B1080" s="64"/>
      <c r="C1080" s="64"/>
      <c r="D1080" s="24" t="s">
        <v>1144</v>
      </c>
      <c r="E1080" s="66">
        <v>0</v>
      </c>
      <c r="F1080" s="147" t="s">
        <v>340</v>
      </c>
      <c r="G1080" s="149"/>
      <c r="H1080" s="18">
        <v>1000</v>
      </c>
      <c r="I1080" s="27">
        <f t="shared" si="16"/>
        <v>66.66666666666667</v>
      </c>
    </row>
    <row r="1081" spans="1:9" ht="16.5" customHeight="1">
      <c r="A1081" s="60"/>
      <c r="B1081" s="64"/>
      <c r="C1081" s="64"/>
      <c r="D1081" s="24" t="s">
        <v>1145</v>
      </c>
      <c r="E1081" s="66">
        <v>0</v>
      </c>
      <c r="F1081" s="147" t="s">
        <v>174</v>
      </c>
      <c r="G1081" s="149"/>
      <c r="H1081" s="18">
        <v>0</v>
      </c>
      <c r="I1081" s="27">
        <f t="shared" si="16"/>
        <v>0</v>
      </c>
    </row>
    <row r="1082" spans="1:9" ht="16.5" customHeight="1">
      <c r="A1082" s="60"/>
      <c r="B1082" s="64"/>
      <c r="C1082" s="64"/>
      <c r="D1082" s="24" t="s">
        <v>1146</v>
      </c>
      <c r="E1082" s="66">
        <v>0</v>
      </c>
      <c r="F1082" s="147" t="s">
        <v>424</v>
      </c>
      <c r="G1082" s="149"/>
      <c r="H1082" s="18">
        <v>0</v>
      </c>
      <c r="I1082" s="27">
        <f t="shared" si="16"/>
        <v>0</v>
      </c>
    </row>
    <row r="1083" spans="1:9" ht="16.5" customHeight="1">
      <c r="A1083" s="60"/>
      <c r="B1083" s="64"/>
      <c r="C1083" s="64"/>
      <c r="D1083" s="24" t="s">
        <v>1147</v>
      </c>
      <c r="E1083" s="66">
        <v>0</v>
      </c>
      <c r="F1083" s="147" t="s">
        <v>1148</v>
      </c>
      <c r="G1083" s="149"/>
      <c r="H1083" s="18">
        <v>1078</v>
      </c>
      <c r="I1083" s="27">
        <f t="shared" si="16"/>
        <v>75.1219512195122</v>
      </c>
    </row>
    <row r="1084" spans="1:9" ht="16.5" customHeight="1">
      <c r="A1084" s="60"/>
      <c r="B1084" s="64"/>
      <c r="C1084" s="65" t="s">
        <v>283</v>
      </c>
      <c r="D1084" s="24" t="s">
        <v>284</v>
      </c>
      <c r="E1084" s="66">
        <v>0</v>
      </c>
      <c r="F1084" s="147" t="s">
        <v>1149</v>
      </c>
      <c r="G1084" s="149"/>
      <c r="H1084" s="18">
        <f>SUM(H1085:H1093)</f>
        <v>2189.79</v>
      </c>
      <c r="I1084" s="27">
        <f t="shared" si="16"/>
        <v>51.283138173302106</v>
      </c>
    </row>
    <row r="1085" spans="1:9" ht="16.5" customHeight="1">
      <c r="A1085" s="60"/>
      <c r="B1085" s="64"/>
      <c r="C1085" s="64"/>
      <c r="D1085" s="24" t="s">
        <v>1150</v>
      </c>
      <c r="E1085" s="66">
        <v>0</v>
      </c>
      <c r="F1085" s="147" t="s">
        <v>954</v>
      </c>
      <c r="G1085" s="149"/>
      <c r="H1085" s="18">
        <v>0</v>
      </c>
      <c r="I1085" s="27">
        <f t="shared" si="16"/>
        <v>0</v>
      </c>
    </row>
    <row r="1086" spans="1:9" ht="16.5" customHeight="1">
      <c r="A1086" s="60"/>
      <c r="B1086" s="64"/>
      <c r="C1086" s="64"/>
      <c r="D1086" s="24" t="s">
        <v>1151</v>
      </c>
      <c r="E1086" s="66">
        <v>0</v>
      </c>
      <c r="F1086" s="147" t="s">
        <v>424</v>
      </c>
      <c r="G1086" s="149"/>
      <c r="H1086" s="18">
        <v>566.46</v>
      </c>
      <c r="I1086" s="27">
        <f t="shared" si="16"/>
        <v>80.92285714285715</v>
      </c>
    </row>
    <row r="1087" spans="1:9" ht="16.5" customHeight="1">
      <c r="A1087" s="60"/>
      <c r="B1087" s="64"/>
      <c r="C1087" s="64"/>
      <c r="D1087" s="24" t="s">
        <v>1152</v>
      </c>
      <c r="E1087" s="66">
        <v>0</v>
      </c>
      <c r="F1087" s="147" t="s">
        <v>209</v>
      </c>
      <c r="G1087" s="149"/>
      <c r="H1087" s="18">
        <v>171.6</v>
      </c>
      <c r="I1087" s="27">
        <f t="shared" si="16"/>
        <v>42.9</v>
      </c>
    </row>
    <row r="1088" spans="1:9" ht="16.5" customHeight="1">
      <c r="A1088" s="60"/>
      <c r="B1088" s="64"/>
      <c r="C1088" s="64"/>
      <c r="D1088" s="24" t="s">
        <v>1153</v>
      </c>
      <c r="E1088" s="66">
        <v>0</v>
      </c>
      <c r="F1088" s="147" t="s">
        <v>209</v>
      </c>
      <c r="G1088" s="149"/>
      <c r="H1088" s="18">
        <v>394.17</v>
      </c>
      <c r="I1088" s="27">
        <f t="shared" si="16"/>
        <v>98.5425</v>
      </c>
    </row>
    <row r="1089" spans="1:9" ht="16.5" customHeight="1">
      <c r="A1089" s="60"/>
      <c r="B1089" s="64"/>
      <c r="C1089" s="64"/>
      <c r="D1089" s="24" t="s">
        <v>1154</v>
      </c>
      <c r="E1089" s="66">
        <v>0</v>
      </c>
      <c r="F1089" s="147" t="s">
        <v>1155</v>
      </c>
      <c r="G1089" s="149"/>
      <c r="H1089" s="18">
        <v>178.86</v>
      </c>
      <c r="I1089" s="27">
        <f t="shared" si="16"/>
        <v>21.812195121951223</v>
      </c>
    </row>
    <row r="1090" spans="1:9" ht="16.5" customHeight="1">
      <c r="A1090" s="60"/>
      <c r="B1090" s="64"/>
      <c r="C1090" s="64"/>
      <c r="D1090" s="24" t="s">
        <v>1156</v>
      </c>
      <c r="E1090" s="66">
        <v>0</v>
      </c>
      <c r="F1090" s="147" t="s">
        <v>966</v>
      </c>
      <c r="G1090" s="149"/>
      <c r="H1090" s="18">
        <v>0</v>
      </c>
      <c r="I1090" s="27">
        <f t="shared" si="16"/>
        <v>0</v>
      </c>
    </row>
    <row r="1091" spans="1:9" ht="16.5" customHeight="1">
      <c r="A1091" s="60"/>
      <c r="B1091" s="64"/>
      <c r="C1091" s="64"/>
      <c r="D1091" s="24" t="s">
        <v>1157</v>
      </c>
      <c r="E1091" s="66">
        <v>0</v>
      </c>
      <c r="F1091" s="147" t="s">
        <v>209</v>
      </c>
      <c r="G1091" s="149"/>
      <c r="H1091" s="18">
        <v>161.78</v>
      </c>
      <c r="I1091" s="27">
        <f t="shared" si="16"/>
        <v>40.445</v>
      </c>
    </row>
    <row r="1092" spans="1:9" ht="16.5" customHeight="1">
      <c r="A1092" s="60"/>
      <c r="B1092" s="64"/>
      <c r="C1092" s="64"/>
      <c r="D1092" s="24" t="s">
        <v>1158</v>
      </c>
      <c r="E1092" s="66">
        <v>0</v>
      </c>
      <c r="F1092" s="147" t="s">
        <v>209</v>
      </c>
      <c r="G1092" s="149"/>
      <c r="H1092" s="18">
        <v>395.97</v>
      </c>
      <c r="I1092" s="27">
        <f t="shared" si="16"/>
        <v>98.9925</v>
      </c>
    </row>
    <row r="1093" spans="1:9" ht="16.5" customHeight="1">
      <c r="A1093" s="60"/>
      <c r="B1093" s="64"/>
      <c r="C1093" s="64"/>
      <c r="D1093" s="24" t="s">
        <v>1159</v>
      </c>
      <c r="E1093" s="66">
        <v>0</v>
      </c>
      <c r="F1093" s="147" t="s">
        <v>209</v>
      </c>
      <c r="G1093" s="149"/>
      <c r="H1093" s="18">
        <v>320.95</v>
      </c>
      <c r="I1093" s="27">
        <f t="shared" si="16"/>
        <v>80.2375</v>
      </c>
    </row>
    <row r="1094" spans="1:9" ht="29.25" customHeight="1">
      <c r="A1094" s="60"/>
      <c r="B1094" s="64"/>
      <c r="C1094" s="65" t="s">
        <v>454</v>
      </c>
      <c r="D1094" s="24" t="s">
        <v>455</v>
      </c>
      <c r="E1094" s="66">
        <v>0</v>
      </c>
      <c r="F1094" s="147">
        <f>F1095+F1096+F1097+F1098+F1099+F1100+F1101+F1102+F1103+F1104</f>
        <v>14105</v>
      </c>
      <c r="G1094" s="149"/>
      <c r="H1094" s="18">
        <f>SUM(H1095:H1104)</f>
        <v>2374.06</v>
      </c>
      <c r="I1094" s="27">
        <f t="shared" si="16"/>
        <v>16.831336405529953</v>
      </c>
    </row>
    <row r="1095" spans="1:9" ht="16.5" customHeight="1">
      <c r="A1095" s="60"/>
      <c r="B1095" s="64"/>
      <c r="C1095" s="64"/>
      <c r="D1095" s="24" t="s">
        <v>1160</v>
      </c>
      <c r="E1095" s="66">
        <v>0</v>
      </c>
      <c r="F1095" s="147" t="s">
        <v>209</v>
      </c>
      <c r="G1095" s="149"/>
      <c r="H1095" s="18">
        <v>0</v>
      </c>
      <c r="I1095" s="27">
        <f t="shared" si="16"/>
        <v>0</v>
      </c>
    </row>
    <row r="1096" spans="1:9" ht="16.5" customHeight="1">
      <c r="A1096" s="60"/>
      <c r="B1096" s="64"/>
      <c r="C1096" s="64"/>
      <c r="D1096" s="24" t="s">
        <v>1161</v>
      </c>
      <c r="E1096" s="66">
        <v>0</v>
      </c>
      <c r="F1096" s="147" t="s">
        <v>340</v>
      </c>
      <c r="G1096" s="149"/>
      <c r="H1096" s="18">
        <v>300</v>
      </c>
      <c r="I1096" s="27">
        <f t="shared" si="16"/>
        <v>20</v>
      </c>
    </row>
    <row r="1097" spans="1:9" ht="16.5" customHeight="1">
      <c r="A1097" s="60"/>
      <c r="B1097" s="64"/>
      <c r="C1097" s="64"/>
      <c r="D1097" s="24" t="s">
        <v>1162</v>
      </c>
      <c r="E1097" s="66">
        <v>0</v>
      </c>
      <c r="F1097" s="147" t="s">
        <v>340</v>
      </c>
      <c r="G1097" s="149"/>
      <c r="H1097" s="18">
        <v>0</v>
      </c>
      <c r="I1097" s="27">
        <f aca="true" t="shared" si="17" ref="I1097:I1160">H1097/F1097%</f>
        <v>0</v>
      </c>
    </row>
    <row r="1098" spans="1:9" ht="16.5" customHeight="1">
      <c r="A1098" s="67"/>
      <c r="B1098" s="50"/>
      <c r="C1098" s="50"/>
      <c r="D1098" s="11" t="s">
        <v>1163</v>
      </c>
      <c r="E1098" s="51">
        <v>0</v>
      </c>
      <c r="F1098" s="145" t="s">
        <v>1164</v>
      </c>
      <c r="G1098" s="133"/>
      <c r="H1098" s="18">
        <v>651</v>
      </c>
      <c r="I1098" s="27">
        <f t="shared" si="17"/>
        <v>59.18181818181818</v>
      </c>
    </row>
    <row r="1099" spans="1:9" ht="16.5" customHeight="1">
      <c r="A1099" s="73"/>
      <c r="B1099" s="74"/>
      <c r="C1099" s="74"/>
      <c r="D1099" s="25" t="s">
        <v>1165</v>
      </c>
      <c r="E1099" s="75">
        <v>0</v>
      </c>
      <c r="F1099" s="136" t="s">
        <v>1021</v>
      </c>
      <c r="G1099" s="156"/>
      <c r="H1099" s="18">
        <v>543</v>
      </c>
      <c r="I1099" s="27">
        <f t="shared" si="17"/>
        <v>28.57894736842105</v>
      </c>
    </row>
    <row r="1100" spans="1:9" ht="16.5" customHeight="1">
      <c r="A1100" s="60"/>
      <c r="B1100" s="64"/>
      <c r="C1100" s="64"/>
      <c r="D1100" s="24" t="s">
        <v>1166</v>
      </c>
      <c r="E1100" s="66">
        <v>0</v>
      </c>
      <c r="F1100" s="147" t="s">
        <v>958</v>
      </c>
      <c r="G1100" s="149"/>
      <c r="H1100" s="18">
        <v>0</v>
      </c>
      <c r="I1100" s="27">
        <f t="shared" si="17"/>
        <v>0</v>
      </c>
    </row>
    <row r="1101" spans="1:9" ht="16.5" customHeight="1">
      <c r="A1101" s="60"/>
      <c r="B1101" s="64"/>
      <c r="C1101" s="64"/>
      <c r="D1101" s="24" t="s">
        <v>1167</v>
      </c>
      <c r="E1101" s="66">
        <v>0</v>
      </c>
      <c r="F1101" s="147">
        <v>350</v>
      </c>
      <c r="G1101" s="149"/>
      <c r="H1101" s="18">
        <v>348.1</v>
      </c>
      <c r="I1101" s="27">
        <f t="shared" si="17"/>
        <v>99.45714285714287</v>
      </c>
    </row>
    <row r="1102" spans="1:9" ht="16.5" customHeight="1">
      <c r="A1102" s="60"/>
      <c r="B1102" s="64"/>
      <c r="C1102" s="64"/>
      <c r="D1102" s="24" t="s">
        <v>1168</v>
      </c>
      <c r="E1102" s="66">
        <v>0</v>
      </c>
      <c r="F1102" s="147" t="s">
        <v>233</v>
      </c>
      <c r="G1102" s="149"/>
      <c r="H1102" s="18">
        <v>0</v>
      </c>
      <c r="I1102" s="27">
        <f t="shared" si="17"/>
        <v>0</v>
      </c>
    </row>
    <row r="1103" spans="1:9" ht="16.5" customHeight="1">
      <c r="A1103" s="60"/>
      <c r="B1103" s="64"/>
      <c r="C1103" s="64"/>
      <c r="D1103" s="24" t="s">
        <v>1169</v>
      </c>
      <c r="E1103" s="66">
        <v>0</v>
      </c>
      <c r="F1103" s="147" t="s">
        <v>1164</v>
      </c>
      <c r="G1103" s="149"/>
      <c r="H1103" s="18">
        <v>531.96</v>
      </c>
      <c r="I1103" s="27">
        <f t="shared" si="17"/>
        <v>48.36000000000001</v>
      </c>
    </row>
    <row r="1104" spans="1:9" ht="16.5" customHeight="1">
      <c r="A1104" s="60"/>
      <c r="B1104" s="64"/>
      <c r="C1104" s="64"/>
      <c r="D1104" s="24" t="s">
        <v>1170</v>
      </c>
      <c r="E1104" s="66">
        <v>0</v>
      </c>
      <c r="F1104" s="147" t="s">
        <v>1171</v>
      </c>
      <c r="G1104" s="149"/>
      <c r="H1104" s="18">
        <v>0</v>
      </c>
      <c r="I1104" s="27">
        <f t="shared" si="17"/>
        <v>0</v>
      </c>
    </row>
    <row r="1105" spans="1:9" ht="16.5" customHeight="1">
      <c r="A1105" s="60"/>
      <c r="B1105" s="61" t="s">
        <v>1172</v>
      </c>
      <c r="C1105" s="61"/>
      <c r="D1105" s="62" t="s">
        <v>1173</v>
      </c>
      <c r="E1105" s="63">
        <f>E1106+E1108+E1110+E1112+E1114+E1116+E1118+E1121+E1123+E1125+E1127+E1134+E1136+E1138+E1140</f>
        <v>446061</v>
      </c>
      <c r="F1105" s="150">
        <f>F1106+F1108+F1110+F1112+F1114+F1116+F1118+F1121+F1123+F1125+F1127+F1134+F1136+F1138+F1140</f>
        <v>446061</v>
      </c>
      <c r="G1105" s="151"/>
      <c r="H1105" s="21">
        <f>H1106+H1108+H1110+H1112+H1114+H1116+H1118+H1121+H1123+H1125+H1127+H1134+H1136+H1138+H1140</f>
        <v>229762.29</v>
      </c>
      <c r="I1105" s="28">
        <f t="shared" si="17"/>
        <v>51.50916354489633</v>
      </c>
    </row>
    <row r="1106" spans="1:9" ht="16.5" customHeight="1">
      <c r="A1106" s="60"/>
      <c r="B1106" s="64"/>
      <c r="C1106" s="65" t="s">
        <v>255</v>
      </c>
      <c r="D1106" s="24" t="s">
        <v>256</v>
      </c>
      <c r="E1106" s="66">
        <v>2061</v>
      </c>
      <c r="F1106" s="147" t="s">
        <v>1174</v>
      </c>
      <c r="G1106" s="149"/>
      <c r="H1106" s="18">
        <v>773.17</v>
      </c>
      <c r="I1106" s="27">
        <f t="shared" si="17"/>
        <v>37.51431344007763</v>
      </c>
    </row>
    <row r="1107" spans="1:9" ht="16.5" customHeight="1">
      <c r="A1107" s="60"/>
      <c r="B1107" s="64"/>
      <c r="C1107" s="64"/>
      <c r="D1107" s="24" t="s">
        <v>1068</v>
      </c>
      <c r="E1107" s="66">
        <v>2061</v>
      </c>
      <c r="F1107" s="147" t="s">
        <v>1174</v>
      </c>
      <c r="G1107" s="149"/>
      <c r="H1107" s="18">
        <v>773.17</v>
      </c>
      <c r="I1107" s="27">
        <f t="shared" si="17"/>
        <v>37.51431344007763</v>
      </c>
    </row>
    <row r="1108" spans="1:9" ht="16.5" customHeight="1">
      <c r="A1108" s="60"/>
      <c r="B1108" s="64"/>
      <c r="C1108" s="65" t="s">
        <v>195</v>
      </c>
      <c r="D1108" s="24" t="s">
        <v>196</v>
      </c>
      <c r="E1108" s="66">
        <v>191670</v>
      </c>
      <c r="F1108" s="147" t="s">
        <v>1175</v>
      </c>
      <c r="G1108" s="149"/>
      <c r="H1108" s="18">
        <v>79453.15</v>
      </c>
      <c r="I1108" s="27">
        <f t="shared" si="17"/>
        <v>41.45309646788751</v>
      </c>
    </row>
    <row r="1109" spans="1:9" ht="16.5" customHeight="1">
      <c r="A1109" s="60"/>
      <c r="B1109" s="64"/>
      <c r="C1109" s="64"/>
      <c r="D1109" s="24" t="s">
        <v>1068</v>
      </c>
      <c r="E1109" s="66">
        <v>191670</v>
      </c>
      <c r="F1109" s="147" t="s">
        <v>1175</v>
      </c>
      <c r="G1109" s="149"/>
      <c r="H1109" s="18">
        <v>79453.15</v>
      </c>
      <c r="I1109" s="27">
        <f t="shared" si="17"/>
        <v>41.45309646788751</v>
      </c>
    </row>
    <row r="1110" spans="1:9" ht="16.5" customHeight="1">
      <c r="A1110" s="60"/>
      <c r="B1110" s="64"/>
      <c r="C1110" s="65" t="s">
        <v>223</v>
      </c>
      <c r="D1110" s="24" t="s">
        <v>224</v>
      </c>
      <c r="E1110" s="66">
        <v>12314</v>
      </c>
      <c r="F1110" s="147" t="s">
        <v>1176</v>
      </c>
      <c r="G1110" s="149"/>
      <c r="H1110" s="18">
        <v>11862.86</v>
      </c>
      <c r="I1110" s="27">
        <f t="shared" si="17"/>
        <v>96.33636511287965</v>
      </c>
    </row>
    <row r="1111" spans="1:9" ht="16.5" customHeight="1">
      <c r="A1111" s="60"/>
      <c r="B1111" s="64"/>
      <c r="C1111" s="64"/>
      <c r="D1111" s="24" t="s">
        <v>1068</v>
      </c>
      <c r="E1111" s="66">
        <v>12314</v>
      </c>
      <c r="F1111" s="147" t="s">
        <v>1176</v>
      </c>
      <c r="G1111" s="149"/>
      <c r="H1111" s="18">
        <v>11862.86</v>
      </c>
      <c r="I1111" s="27">
        <f t="shared" si="17"/>
        <v>96.33636511287965</v>
      </c>
    </row>
    <row r="1112" spans="1:9" ht="16.5" customHeight="1">
      <c r="A1112" s="60"/>
      <c r="B1112" s="64"/>
      <c r="C1112" s="65" t="s">
        <v>199</v>
      </c>
      <c r="D1112" s="24" t="s">
        <v>200</v>
      </c>
      <c r="E1112" s="66">
        <v>29958</v>
      </c>
      <c r="F1112" s="147" t="s">
        <v>1177</v>
      </c>
      <c r="G1112" s="149"/>
      <c r="H1112" s="18">
        <v>13500.14</v>
      </c>
      <c r="I1112" s="27">
        <f t="shared" si="17"/>
        <v>45.063555644569064</v>
      </c>
    </row>
    <row r="1113" spans="1:9" ht="16.5" customHeight="1">
      <c r="A1113" s="60"/>
      <c r="B1113" s="64"/>
      <c r="C1113" s="64"/>
      <c r="D1113" s="24" t="s">
        <v>1068</v>
      </c>
      <c r="E1113" s="66">
        <v>29958</v>
      </c>
      <c r="F1113" s="147" t="s">
        <v>1177</v>
      </c>
      <c r="G1113" s="149"/>
      <c r="H1113" s="18">
        <v>13500.14</v>
      </c>
      <c r="I1113" s="27">
        <f t="shared" si="17"/>
        <v>45.063555644569064</v>
      </c>
    </row>
    <row r="1114" spans="1:9" ht="16.5" customHeight="1">
      <c r="A1114" s="60"/>
      <c r="B1114" s="64"/>
      <c r="C1114" s="65" t="s">
        <v>202</v>
      </c>
      <c r="D1114" s="24" t="s">
        <v>203</v>
      </c>
      <c r="E1114" s="66">
        <v>4881</v>
      </c>
      <c r="F1114" s="147" t="s">
        <v>1178</v>
      </c>
      <c r="G1114" s="149"/>
      <c r="H1114" s="18">
        <v>1693.46</v>
      </c>
      <c r="I1114" s="27">
        <f t="shared" si="17"/>
        <v>34.69493956156525</v>
      </c>
    </row>
    <row r="1115" spans="1:9" ht="16.5" customHeight="1">
      <c r="A1115" s="60"/>
      <c r="B1115" s="64"/>
      <c r="C1115" s="64"/>
      <c r="D1115" s="24" t="s">
        <v>1068</v>
      </c>
      <c r="E1115" s="66">
        <v>4881</v>
      </c>
      <c r="F1115" s="147" t="s">
        <v>1178</v>
      </c>
      <c r="G1115" s="149"/>
      <c r="H1115" s="18">
        <v>1696.43</v>
      </c>
      <c r="I1115" s="27">
        <f t="shared" si="17"/>
        <v>34.75578774841221</v>
      </c>
    </row>
    <row r="1116" spans="1:9" ht="16.5" customHeight="1">
      <c r="A1116" s="60"/>
      <c r="B1116" s="64"/>
      <c r="C1116" s="65" t="s">
        <v>262</v>
      </c>
      <c r="D1116" s="24" t="s">
        <v>263</v>
      </c>
      <c r="E1116" s="66">
        <v>880</v>
      </c>
      <c r="F1116" s="147" t="s">
        <v>227</v>
      </c>
      <c r="G1116" s="149"/>
      <c r="H1116" s="18">
        <v>380.8</v>
      </c>
      <c r="I1116" s="27">
        <f t="shared" si="17"/>
        <v>43.27272727272727</v>
      </c>
    </row>
    <row r="1117" spans="1:9" ht="16.5" customHeight="1">
      <c r="A1117" s="60"/>
      <c r="B1117" s="64"/>
      <c r="C1117" s="64"/>
      <c r="D1117" s="24" t="s">
        <v>1068</v>
      </c>
      <c r="E1117" s="66">
        <v>880</v>
      </c>
      <c r="F1117" s="147" t="s">
        <v>227</v>
      </c>
      <c r="G1117" s="149"/>
      <c r="H1117" s="18">
        <v>380.8</v>
      </c>
      <c r="I1117" s="27">
        <f t="shared" si="17"/>
        <v>43.27272727272727</v>
      </c>
    </row>
    <row r="1118" spans="1:9" ht="16.5" customHeight="1">
      <c r="A1118" s="60"/>
      <c r="B1118" s="64"/>
      <c r="C1118" s="65" t="s">
        <v>205</v>
      </c>
      <c r="D1118" s="24" t="s">
        <v>128</v>
      </c>
      <c r="E1118" s="66">
        <v>40630</v>
      </c>
      <c r="F1118" s="147" t="s">
        <v>1179</v>
      </c>
      <c r="G1118" s="149"/>
      <c r="H1118" s="18">
        <v>33000.72</v>
      </c>
      <c r="I1118" s="27">
        <f t="shared" si="17"/>
        <v>81.2225449175486</v>
      </c>
    </row>
    <row r="1119" spans="1:9" ht="16.5" customHeight="1">
      <c r="A1119" s="60"/>
      <c r="B1119" s="64"/>
      <c r="C1119" s="64"/>
      <c r="D1119" s="24" t="s">
        <v>1068</v>
      </c>
      <c r="E1119" s="66">
        <v>40630</v>
      </c>
      <c r="F1119" s="147" t="s">
        <v>1179</v>
      </c>
      <c r="G1119" s="149"/>
      <c r="H1119" s="18">
        <v>33000.72</v>
      </c>
      <c r="I1119" s="27">
        <f t="shared" si="17"/>
        <v>81.2225449175486</v>
      </c>
    </row>
    <row r="1120" spans="1:9" ht="16.5" customHeight="1">
      <c r="A1120" s="60"/>
      <c r="B1120" s="64"/>
      <c r="C1120" s="64"/>
      <c r="D1120" s="24" t="s">
        <v>671</v>
      </c>
      <c r="E1120" s="66"/>
      <c r="F1120" s="32"/>
      <c r="G1120" s="33"/>
      <c r="H1120" s="18">
        <v>31091</v>
      </c>
      <c r="I1120" s="27"/>
    </row>
    <row r="1121" spans="1:9" ht="16.5" customHeight="1">
      <c r="A1121" s="60"/>
      <c r="B1121" s="64"/>
      <c r="C1121" s="65" t="s">
        <v>1180</v>
      </c>
      <c r="D1121" s="24" t="s">
        <v>1181</v>
      </c>
      <c r="E1121" s="66">
        <v>105000</v>
      </c>
      <c r="F1121" s="147" t="s">
        <v>1182</v>
      </c>
      <c r="G1121" s="149"/>
      <c r="H1121" s="18">
        <v>52609.86</v>
      </c>
      <c r="I1121" s="27">
        <f t="shared" si="17"/>
        <v>50.10462857142857</v>
      </c>
    </row>
    <row r="1122" spans="1:9" ht="16.5" customHeight="1">
      <c r="A1122" s="60"/>
      <c r="B1122" s="64"/>
      <c r="C1122" s="64"/>
      <c r="D1122" s="24" t="s">
        <v>1068</v>
      </c>
      <c r="E1122" s="66">
        <v>105000</v>
      </c>
      <c r="F1122" s="147" t="s">
        <v>1182</v>
      </c>
      <c r="G1122" s="149"/>
      <c r="H1122" s="18">
        <v>52609.86</v>
      </c>
      <c r="I1122" s="27">
        <f t="shared" si="17"/>
        <v>50.10462857142857</v>
      </c>
    </row>
    <row r="1123" spans="1:9" ht="16.5" customHeight="1">
      <c r="A1123" s="60"/>
      <c r="B1123" s="64"/>
      <c r="C1123" s="65" t="s">
        <v>372</v>
      </c>
      <c r="D1123" s="24" t="s">
        <v>373</v>
      </c>
      <c r="E1123" s="66">
        <v>12090</v>
      </c>
      <c r="F1123" s="147" t="s">
        <v>1183</v>
      </c>
      <c r="G1123" s="149"/>
      <c r="H1123" s="18">
        <v>4905.67</v>
      </c>
      <c r="I1123" s="27">
        <f t="shared" si="17"/>
        <v>40.576261373035564</v>
      </c>
    </row>
    <row r="1124" spans="1:9" ht="16.5" customHeight="1">
      <c r="A1124" s="60"/>
      <c r="B1124" s="64"/>
      <c r="C1124" s="64"/>
      <c r="D1124" s="24" t="s">
        <v>1068</v>
      </c>
      <c r="E1124" s="66">
        <v>12090</v>
      </c>
      <c r="F1124" s="147" t="s">
        <v>1183</v>
      </c>
      <c r="G1124" s="149"/>
      <c r="H1124" s="18">
        <v>4905.67</v>
      </c>
      <c r="I1124" s="27">
        <f t="shared" si="17"/>
        <v>40.576261373035564</v>
      </c>
    </row>
    <row r="1125" spans="1:9" ht="16.5" customHeight="1">
      <c r="A1125" s="60"/>
      <c r="B1125" s="64"/>
      <c r="C1125" s="65" t="s">
        <v>230</v>
      </c>
      <c r="D1125" s="24" t="s">
        <v>231</v>
      </c>
      <c r="E1125" s="66">
        <v>727</v>
      </c>
      <c r="F1125" s="147" t="s">
        <v>1184</v>
      </c>
      <c r="G1125" s="149"/>
      <c r="H1125" s="18">
        <v>0</v>
      </c>
      <c r="I1125" s="27">
        <f t="shared" si="17"/>
        <v>0</v>
      </c>
    </row>
    <row r="1126" spans="1:9" ht="16.5" customHeight="1">
      <c r="A1126" s="60"/>
      <c r="B1126" s="64"/>
      <c r="C1126" s="64"/>
      <c r="D1126" s="24" t="s">
        <v>1068</v>
      </c>
      <c r="E1126" s="66">
        <v>727</v>
      </c>
      <c r="F1126" s="147" t="s">
        <v>1184</v>
      </c>
      <c r="G1126" s="149"/>
      <c r="H1126" s="18">
        <v>0</v>
      </c>
      <c r="I1126" s="27">
        <f t="shared" si="17"/>
        <v>0</v>
      </c>
    </row>
    <row r="1127" spans="1:9" ht="16.5" customHeight="1">
      <c r="A1127" s="60"/>
      <c r="B1127" s="64"/>
      <c r="C1127" s="65" t="s">
        <v>112</v>
      </c>
      <c r="D1127" s="24" t="s">
        <v>113</v>
      </c>
      <c r="E1127" s="66">
        <v>12458</v>
      </c>
      <c r="F1127" s="147" t="s">
        <v>1185</v>
      </c>
      <c r="G1127" s="149"/>
      <c r="H1127" s="18">
        <v>5162.42</v>
      </c>
      <c r="I1127" s="27">
        <f t="shared" si="17"/>
        <v>41.43859367474715</v>
      </c>
    </row>
    <row r="1128" spans="1:9" ht="16.5" customHeight="1">
      <c r="A1128" s="60"/>
      <c r="B1128" s="64"/>
      <c r="C1128" s="64"/>
      <c r="D1128" s="24" t="s">
        <v>1068</v>
      </c>
      <c r="E1128" s="66">
        <v>12458</v>
      </c>
      <c r="F1128" s="147" t="s">
        <v>1185</v>
      </c>
      <c r="G1128" s="149"/>
      <c r="H1128" s="18">
        <v>5162.42</v>
      </c>
      <c r="I1128" s="27">
        <f t="shared" si="17"/>
        <v>41.43859367474715</v>
      </c>
    </row>
    <row r="1129" spans="1:9" ht="16.5" customHeight="1">
      <c r="A1129" s="67"/>
      <c r="B1129" s="50"/>
      <c r="C1129" s="50"/>
      <c r="D1129" s="11" t="s">
        <v>491</v>
      </c>
      <c r="E1129" s="51"/>
      <c r="F1129" s="48"/>
      <c r="G1129" s="49"/>
      <c r="H1129" s="18">
        <v>1930.19</v>
      </c>
      <c r="I1129" s="27"/>
    </row>
    <row r="1130" spans="1:9" ht="16.5" customHeight="1">
      <c r="A1130" s="73"/>
      <c r="B1130" s="74"/>
      <c r="C1130" s="74"/>
      <c r="D1130" s="25" t="s">
        <v>688</v>
      </c>
      <c r="E1130" s="75"/>
      <c r="F1130" s="76"/>
      <c r="G1130" s="77"/>
      <c r="H1130" s="18">
        <v>470.6</v>
      </c>
      <c r="I1130" s="27"/>
    </row>
    <row r="1131" spans="1:9" ht="16.5" customHeight="1">
      <c r="A1131" s="60"/>
      <c r="B1131" s="64"/>
      <c r="C1131" s="64"/>
      <c r="D1131" s="24" t="s">
        <v>689</v>
      </c>
      <c r="E1131" s="66"/>
      <c r="F1131" s="32"/>
      <c r="G1131" s="33"/>
      <c r="H1131" s="18">
        <v>494</v>
      </c>
      <c r="I1131" s="27"/>
    </row>
    <row r="1132" spans="1:9" ht="16.5" customHeight="1">
      <c r="A1132" s="60"/>
      <c r="B1132" s="64"/>
      <c r="C1132" s="64"/>
      <c r="D1132" s="24" t="s">
        <v>690</v>
      </c>
      <c r="E1132" s="66"/>
      <c r="F1132" s="32"/>
      <c r="G1132" s="33"/>
      <c r="H1132" s="18">
        <v>482.84</v>
      </c>
      <c r="I1132" s="27"/>
    </row>
    <row r="1133" spans="1:9" ht="16.5" customHeight="1">
      <c r="A1133" s="60"/>
      <c r="B1133" s="64"/>
      <c r="C1133" s="64"/>
      <c r="D1133" s="24" t="s">
        <v>683</v>
      </c>
      <c r="E1133" s="66"/>
      <c r="F1133" s="32"/>
      <c r="G1133" s="33"/>
      <c r="H1133" s="18">
        <v>1784.79</v>
      </c>
      <c r="I1133" s="27"/>
    </row>
    <row r="1134" spans="1:9" ht="34.5" customHeight="1">
      <c r="A1134" s="60"/>
      <c r="B1134" s="64"/>
      <c r="C1134" s="65" t="s">
        <v>558</v>
      </c>
      <c r="D1134" s="24" t="s">
        <v>559</v>
      </c>
      <c r="E1134" s="66">
        <v>523</v>
      </c>
      <c r="F1134" s="147" t="s">
        <v>1186</v>
      </c>
      <c r="G1134" s="149"/>
      <c r="H1134" s="18">
        <v>248.95</v>
      </c>
      <c r="I1134" s="27">
        <f t="shared" si="17"/>
        <v>47.60038240917781</v>
      </c>
    </row>
    <row r="1135" spans="1:9" ht="16.5" customHeight="1">
      <c r="A1135" s="60"/>
      <c r="B1135" s="64"/>
      <c r="C1135" s="64"/>
      <c r="D1135" s="24" t="s">
        <v>1068</v>
      </c>
      <c r="E1135" s="66">
        <v>523</v>
      </c>
      <c r="F1135" s="147" t="s">
        <v>1186</v>
      </c>
      <c r="G1135" s="149"/>
      <c r="H1135" s="18">
        <v>248.95</v>
      </c>
      <c r="I1135" s="27">
        <f t="shared" si="17"/>
        <v>47.60038240917781</v>
      </c>
    </row>
    <row r="1136" spans="1:9" ht="16.5" customHeight="1">
      <c r="A1136" s="60"/>
      <c r="B1136" s="64"/>
      <c r="C1136" s="65" t="s">
        <v>213</v>
      </c>
      <c r="D1136" s="24" t="s">
        <v>214</v>
      </c>
      <c r="E1136" s="66">
        <v>1096</v>
      </c>
      <c r="F1136" s="147" t="s">
        <v>1187</v>
      </c>
      <c r="G1136" s="149"/>
      <c r="H1136" s="18">
        <v>381.25</v>
      </c>
      <c r="I1136" s="27">
        <f t="shared" si="17"/>
        <v>34.785583941605836</v>
      </c>
    </row>
    <row r="1137" spans="1:9" ht="16.5" customHeight="1">
      <c r="A1137" s="60"/>
      <c r="B1137" s="64"/>
      <c r="C1137" s="64"/>
      <c r="D1137" s="24" t="s">
        <v>1068</v>
      </c>
      <c r="E1137" s="66">
        <v>1096</v>
      </c>
      <c r="F1137" s="147" t="s">
        <v>1187</v>
      </c>
      <c r="G1137" s="149"/>
      <c r="H1137" s="18">
        <v>381.25</v>
      </c>
      <c r="I1137" s="27">
        <f t="shared" si="17"/>
        <v>34.785583941605836</v>
      </c>
    </row>
    <row r="1138" spans="1:9" ht="16.5" customHeight="1">
      <c r="A1138" s="60"/>
      <c r="B1138" s="64"/>
      <c r="C1138" s="65" t="s">
        <v>235</v>
      </c>
      <c r="D1138" s="24" t="s">
        <v>236</v>
      </c>
      <c r="E1138" s="66">
        <v>21773</v>
      </c>
      <c r="F1138" s="147" t="s">
        <v>1188</v>
      </c>
      <c r="G1138" s="149"/>
      <c r="H1138" s="18">
        <v>16379</v>
      </c>
      <c r="I1138" s="27">
        <f t="shared" si="17"/>
        <v>75.22619758416387</v>
      </c>
    </row>
    <row r="1139" spans="1:9" ht="16.5" customHeight="1">
      <c r="A1139" s="60"/>
      <c r="B1139" s="64"/>
      <c r="C1139" s="64"/>
      <c r="D1139" s="24" t="s">
        <v>1068</v>
      </c>
      <c r="E1139" s="66">
        <v>21773</v>
      </c>
      <c r="F1139" s="147" t="s">
        <v>1188</v>
      </c>
      <c r="G1139" s="149"/>
      <c r="H1139" s="18">
        <v>16379</v>
      </c>
      <c r="I1139" s="27">
        <f t="shared" si="17"/>
        <v>75.22619758416387</v>
      </c>
    </row>
    <row r="1140" spans="1:9" ht="27" customHeight="1">
      <c r="A1140" s="60"/>
      <c r="B1140" s="64"/>
      <c r="C1140" s="65" t="s">
        <v>426</v>
      </c>
      <c r="D1140" s="24" t="s">
        <v>427</v>
      </c>
      <c r="E1140" s="66">
        <v>10000</v>
      </c>
      <c r="F1140" s="147" t="s">
        <v>271</v>
      </c>
      <c r="G1140" s="149"/>
      <c r="H1140" s="18">
        <v>9410.84</v>
      </c>
      <c r="I1140" s="27">
        <f t="shared" si="17"/>
        <v>94.1084</v>
      </c>
    </row>
    <row r="1141" spans="1:9" ht="16.5" customHeight="1">
      <c r="A1141" s="60"/>
      <c r="B1141" s="64"/>
      <c r="C1141" s="64"/>
      <c r="D1141" s="24" t="s">
        <v>1189</v>
      </c>
      <c r="E1141" s="66">
        <v>6000</v>
      </c>
      <c r="F1141" s="147" t="s">
        <v>446</v>
      </c>
      <c r="G1141" s="149"/>
      <c r="H1141" s="18">
        <v>4585.56</v>
      </c>
      <c r="I1141" s="27">
        <f t="shared" si="17"/>
        <v>76.426</v>
      </c>
    </row>
    <row r="1142" spans="1:9" ht="16.5" customHeight="1">
      <c r="A1142" s="60"/>
      <c r="B1142" s="64"/>
      <c r="C1142" s="64"/>
      <c r="D1142" s="24" t="s">
        <v>1190</v>
      </c>
      <c r="E1142" s="66">
        <v>4000</v>
      </c>
      <c r="F1142" s="147" t="s">
        <v>190</v>
      </c>
      <c r="G1142" s="149"/>
      <c r="H1142" s="18">
        <v>4825.28</v>
      </c>
      <c r="I1142" s="27">
        <f t="shared" si="17"/>
        <v>120.63199999999999</v>
      </c>
    </row>
    <row r="1143" spans="1:9" ht="16.5" customHeight="1">
      <c r="A1143" s="60"/>
      <c r="B1143" s="61" t="s">
        <v>1191</v>
      </c>
      <c r="C1143" s="61"/>
      <c r="D1143" s="62" t="s">
        <v>193</v>
      </c>
      <c r="E1143" s="63">
        <f>E1144+E1155+E1161+E1163+E1165+E1171+E1173+E1175+E1178+E1180+E1182+E1184+E1193+E1195+E1197+E1200+E1202+E1205+E1207+E1209+E1219+E1221</f>
        <v>188300</v>
      </c>
      <c r="F1143" s="150">
        <f>F1144+F1155+F1161+F1163+F1165+F1171+F1173+F1175+F1178+F1180+F1182+F1184+F1193+F1195+F1197+F1200+F1202+F1205+F1207+F1209+F1219+F1221</f>
        <v>253723</v>
      </c>
      <c r="G1143" s="151"/>
      <c r="H1143" s="21">
        <f>H1144+H1155+H1165+H1175+H1184+H1193+H1195+H1197+H1200+H1202+H1205+H1207+H1209+H1219+H1221</f>
        <v>129221.41</v>
      </c>
      <c r="I1143" s="28">
        <f t="shared" si="17"/>
        <v>50.93011276076666</v>
      </c>
    </row>
    <row r="1144" spans="1:9" ht="16.5" customHeight="1">
      <c r="A1144" s="60"/>
      <c r="B1144" s="64"/>
      <c r="C1144" s="65" t="s">
        <v>255</v>
      </c>
      <c r="D1144" s="24" t="s">
        <v>256</v>
      </c>
      <c r="E1144" s="66">
        <f>SUM(E1145:E1154)</f>
        <v>9000</v>
      </c>
      <c r="F1144" s="147" t="s">
        <v>1192</v>
      </c>
      <c r="G1144" s="149"/>
      <c r="H1144" s="18">
        <f>SUM(H1145:H1154)</f>
        <v>2030</v>
      </c>
      <c r="I1144" s="27">
        <f t="shared" si="17"/>
        <v>18.71140197253203</v>
      </c>
    </row>
    <row r="1145" spans="1:9" ht="16.5" customHeight="1">
      <c r="A1145" s="60"/>
      <c r="B1145" s="64"/>
      <c r="C1145" s="64"/>
      <c r="D1145" s="24" t="s">
        <v>1193</v>
      </c>
      <c r="E1145" s="66">
        <v>0</v>
      </c>
      <c r="F1145" s="147" t="s">
        <v>1194</v>
      </c>
      <c r="G1145" s="149"/>
      <c r="H1145" s="18">
        <v>0</v>
      </c>
      <c r="I1145" s="27">
        <f t="shared" si="17"/>
        <v>0</v>
      </c>
    </row>
    <row r="1146" spans="1:9" ht="16.5" customHeight="1">
      <c r="A1146" s="60"/>
      <c r="B1146" s="64"/>
      <c r="C1146" s="64"/>
      <c r="D1146" s="24" t="s">
        <v>1195</v>
      </c>
      <c r="E1146" s="66">
        <v>0</v>
      </c>
      <c r="F1146" s="147" t="s">
        <v>1196</v>
      </c>
      <c r="G1146" s="149"/>
      <c r="H1146" s="18">
        <v>0</v>
      </c>
      <c r="I1146" s="27">
        <f t="shared" si="17"/>
        <v>0</v>
      </c>
    </row>
    <row r="1147" spans="1:9" ht="16.5" customHeight="1">
      <c r="A1147" s="60"/>
      <c r="B1147" s="64"/>
      <c r="C1147" s="64"/>
      <c r="D1147" s="24" t="s">
        <v>1197</v>
      </c>
      <c r="E1147" s="66">
        <v>0</v>
      </c>
      <c r="F1147" s="147" t="s">
        <v>1198</v>
      </c>
      <c r="G1147" s="149"/>
      <c r="H1147" s="18">
        <v>300</v>
      </c>
      <c r="I1147" s="27">
        <f t="shared" si="17"/>
        <v>26.7379679144385</v>
      </c>
    </row>
    <row r="1148" spans="1:9" ht="16.5" customHeight="1">
      <c r="A1148" s="60"/>
      <c r="B1148" s="64"/>
      <c r="C1148" s="64"/>
      <c r="D1148" s="24" t="s">
        <v>1199</v>
      </c>
      <c r="E1148" s="66">
        <v>0</v>
      </c>
      <c r="F1148" s="147" t="s">
        <v>1200</v>
      </c>
      <c r="G1148" s="149"/>
      <c r="H1148" s="18">
        <v>780</v>
      </c>
      <c r="I1148" s="27">
        <f t="shared" si="17"/>
        <v>100</v>
      </c>
    </row>
    <row r="1149" spans="1:9" ht="16.5" customHeight="1">
      <c r="A1149" s="60"/>
      <c r="B1149" s="64"/>
      <c r="C1149" s="64"/>
      <c r="D1149" s="24" t="s">
        <v>1201</v>
      </c>
      <c r="E1149" s="66">
        <v>0</v>
      </c>
      <c r="F1149" s="147" t="s">
        <v>1202</v>
      </c>
      <c r="G1149" s="149"/>
      <c r="H1149" s="18">
        <v>400</v>
      </c>
      <c r="I1149" s="27">
        <f t="shared" si="17"/>
        <v>15.151515151515152</v>
      </c>
    </row>
    <row r="1150" spans="1:9" ht="16.5" customHeight="1">
      <c r="A1150" s="60"/>
      <c r="B1150" s="64"/>
      <c r="C1150" s="64"/>
      <c r="D1150" s="24" t="s">
        <v>1203</v>
      </c>
      <c r="E1150" s="66">
        <v>0</v>
      </c>
      <c r="F1150" s="147" t="s">
        <v>1204</v>
      </c>
      <c r="G1150" s="149"/>
      <c r="H1150" s="18">
        <v>0</v>
      </c>
      <c r="I1150" s="27">
        <f t="shared" si="17"/>
        <v>0</v>
      </c>
    </row>
    <row r="1151" spans="1:9" ht="16.5" customHeight="1">
      <c r="A1151" s="60"/>
      <c r="B1151" s="64"/>
      <c r="C1151" s="64"/>
      <c r="D1151" s="24" t="s">
        <v>1205</v>
      </c>
      <c r="E1151" s="66">
        <v>0</v>
      </c>
      <c r="F1151" s="147" t="s">
        <v>1206</v>
      </c>
      <c r="G1151" s="149"/>
      <c r="H1151" s="18">
        <v>0</v>
      </c>
      <c r="I1151" s="27">
        <f t="shared" si="17"/>
        <v>0</v>
      </c>
    </row>
    <row r="1152" spans="1:9" ht="16.5" customHeight="1">
      <c r="A1152" s="60"/>
      <c r="B1152" s="64"/>
      <c r="C1152" s="64"/>
      <c r="D1152" s="24" t="s">
        <v>1207</v>
      </c>
      <c r="E1152" s="66">
        <v>0</v>
      </c>
      <c r="F1152" s="147" t="s">
        <v>1208</v>
      </c>
      <c r="G1152" s="149"/>
      <c r="H1152" s="18">
        <v>200</v>
      </c>
      <c r="I1152" s="27">
        <f t="shared" si="17"/>
        <v>39.8406374501992</v>
      </c>
    </row>
    <row r="1153" spans="1:9" ht="16.5" customHeight="1">
      <c r="A1153" s="60"/>
      <c r="B1153" s="64"/>
      <c r="C1153" s="64"/>
      <c r="D1153" s="24" t="s">
        <v>1209</v>
      </c>
      <c r="E1153" s="66">
        <v>0</v>
      </c>
      <c r="F1153" s="147" t="s">
        <v>1210</v>
      </c>
      <c r="G1153" s="149"/>
      <c r="H1153" s="18">
        <v>350</v>
      </c>
      <c r="I1153" s="27">
        <f t="shared" si="17"/>
        <v>35.53299492385787</v>
      </c>
    </row>
    <row r="1154" spans="1:9" ht="16.5" customHeight="1">
      <c r="A1154" s="60"/>
      <c r="B1154" s="64"/>
      <c r="C1154" s="64"/>
      <c r="D1154" s="24" t="s">
        <v>1211</v>
      </c>
      <c r="E1154" s="66">
        <v>9000</v>
      </c>
      <c r="F1154" s="147" t="s">
        <v>133</v>
      </c>
      <c r="G1154" s="149"/>
      <c r="H1154" s="18">
        <v>0</v>
      </c>
      <c r="I1154" s="27"/>
    </row>
    <row r="1155" spans="1:9" ht="16.5" customHeight="1">
      <c r="A1155" s="60"/>
      <c r="B1155" s="64"/>
      <c r="C1155" s="65" t="s">
        <v>195</v>
      </c>
      <c r="D1155" s="24" t="s">
        <v>196</v>
      </c>
      <c r="E1155" s="66">
        <f>SUM(E1156:E1160)</f>
        <v>8500</v>
      </c>
      <c r="F1155" s="147" t="s">
        <v>1212</v>
      </c>
      <c r="G1155" s="149"/>
      <c r="H1155" s="18">
        <f>SUM(H1156:H1160)</f>
        <v>2426.09</v>
      </c>
      <c r="I1155" s="27">
        <f t="shared" si="17"/>
        <v>22.200677159590047</v>
      </c>
    </row>
    <row r="1156" spans="1:9" ht="16.5" customHeight="1">
      <c r="A1156" s="60"/>
      <c r="B1156" s="64"/>
      <c r="C1156" s="64"/>
      <c r="D1156" s="24" t="s">
        <v>1099</v>
      </c>
      <c r="E1156" s="66">
        <v>0</v>
      </c>
      <c r="F1156" s="147" t="s">
        <v>1213</v>
      </c>
      <c r="G1156" s="149"/>
      <c r="H1156" s="18">
        <v>303.76</v>
      </c>
      <c r="I1156" s="27">
        <f t="shared" si="17"/>
        <v>99.92105263157895</v>
      </c>
    </row>
    <row r="1157" spans="1:9" ht="16.5" customHeight="1">
      <c r="A1157" s="60"/>
      <c r="B1157" s="64"/>
      <c r="C1157" s="64"/>
      <c r="D1157" s="24" t="s">
        <v>860</v>
      </c>
      <c r="E1157" s="66">
        <v>0</v>
      </c>
      <c r="F1157" s="147" t="s">
        <v>666</v>
      </c>
      <c r="G1157" s="149"/>
      <c r="H1157" s="18">
        <v>302.76</v>
      </c>
      <c r="I1157" s="27">
        <f t="shared" si="17"/>
        <v>99.92079207920793</v>
      </c>
    </row>
    <row r="1158" spans="1:9" ht="16.5" customHeight="1">
      <c r="A1158" s="67"/>
      <c r="B1158" s="50"/>
      <c r="C1158" s="50"/>
      <c r="D1158" s="11" t="s">
        <v>863</v>
      </c>
      <c r="E1158" s="51">
        <v>0</v>
      </c>
      <c r="F1158" s="145" t="s">
        <v>1214</v>
      </c>
      <c r="G1158" s="133"/>
      <c r="H1158" s="18">
        <v>910.28</v>
      </c>
      <c r="I1158" s="27">
        <f t="shared" si="17"/>
        <v>99.92096597145994</v>
      </c>
    </row>
    <row r="1159" spans="1:9" ht="16.5" customHeight="1">
      <c r="A1159" s="73"/>
      <c r="B1159" s="74"/>
      <c r="C1159" s="74"/>
      <c r="D1159" s="25" t="s">
        <v>867</v>
      </c>
      <c r="E1159" s="75">
        <v>0</v>
      </c>
      <c r="F1159" s="136" t="s">
        <v>1215</v>
      </c>
      <c r="G1159" s="156"/>
      <c r="H1159" s="18">
        <v>909.29</v>
      </c>
      <c r="I1159" s="27">
        <f t="shared" si="17"/>
        <v>99.92197802197802</v>
      </c>
    </row>
    <row r="1160" spans="1:9" ht="16.5" customHeight="1">
      <c r="A1160" s="60"/>
      <c r="B1160" s="64"/>
      <c r="C1160" s="64"/>
      <c r="D1160" s="24" t="s">
        <v>1216</v>
      </c>
      <c r="E1160" s="66">
        <v>8500</v>
      </c>
      <c r="F1160" s="147" t="s">
        <v>260</v>
      </c>
      <c r="G1160" s="149"/>
      <c r="H1160" s="18">
        <v>0</v>
      </c>
      <c r="I1160" s="27">
        <f t="shared" si="17"/>
        <v>0</v>
      </c>
    </row>
    <row r="1161" spans="1:9" ht="16.5" customHeight="1">
      <c r="A1161" s="60"/>
      <c r="B1161" s="64"/>
      <c r="C1161" s="65" t="s">
        <v>1217</v>
      </c>
      <c r="D1161" s="24" t="s">
        <v>196</v>
      </c>
      <c r="E1161" s="66">
        <v>0</v>
      </c>
      <c r="F1161" s="147" t="s">
        <v>1218</v>
      </c>
      <c r="G1161" s="149"/>
      <c r="H1161" s="18">
        <v>0</v>
      </c>
      <c r="I1161" s="27">
        <f aca="true" t="shared" si="18" ref="I1161:I1225">H1161/F1161%</f>
        <v>0</v>
      </c>
    </row>
    <row r="1162" spans="1:9" ht="27.75" customHeight="1">
      <c r="A1162" s="60"/>
      <c r="B1162" s="64"/>
      <c r="C1162" s="64"/>
      <c r="D1162" s="24" t="s">
        <v>1219</v>
      </c>
      <c r="E1162" s="66">
        <v>0</v>
      </c>
      <c r="F1162" s="147" t="s">
        <v>1218</v>
      </c>
      <c r="G1162" s="149"/>
      <c r="H1162" s="18">
        <v>0</v>
      </c>
      <c r="I1162" s="27">
        <f t="shared" si="18"/>
        <v>0</v>
      </c>
    </row>
    <row r="1163" spans="1:9" ht="16.5" customHeight="1">
      <c r="A1163" s="60"/>
      <c r="B1163" s="64"/>
      <c r="C1163" s="65" t="s">
        <v>1220</v>
      </c>
      <c r="D1163" s="24" t="s">
        <v>196</v>
      </c>
      <c r="E1163" s="66">
        <v>0</v>
      </c>
      <c r="F1163" s="147" t="s">
        <v>1221</v>
      </c>
      <c r="G1163" s="149"/>
      <c r="H1163" s="18">
        <v>0</v>
      </c>
      <c r="I1163" s="27">
        <f t="shared" si="18"/>
        <v>0</v>
      </c>
    </row>
    <row r="1164" spans="1:9" ht="29.25" customHeight="1">
      <c r="A1164" s="60"/>
      <c r="B1164" s="64"/>
      <c r="C1164" s="64"/>
      <c r="D1164" s="24" t="s">
        <v>1219</v>
      </c>
      <c r="E1164" s="66">
        <v>0</v>
      </c>
      <c r="F1164" s="147" t="s">
        <v>1221</v>
      </c>
      <c r="G1164" s="149"/>
      <c r="H1164" s="18">
        <v>0</v>
      </c>
      <c r="I1164" s="27">
        <f t="shared" si="18"/>
        <v>0</v>
      </c>
    </row>
    <row r="1165" spans="1:9" ht="16.5" customHeight="1">
      <c r="A1165" s="60"/>
      <c r="B1165" s="64"/>
      <c r="C1165" s="65" t="s">
        <v>199</v>
      </c>
      <c r="D1165" s="24" t="s">
        <v>200</v>
      </c>
      <c r="E1165" s="66">
        <v>1300</v>
      </c>
      <c r="F1165" s="147" t="s">
        <v>1004</v>
      </c>
      <c r="G1165" s="149"/>
      <c r="H1165" s="18">
        <f>SUM(H1166:H1170)</f>
        <v>1209.8</v>
      </c>
      <c r="I1165" s="27">
        <f t="shared" si="18"/>
        <v>48.199203187250994</v>
      </c>
    </row>
    <row r="1166" spans="1:9" ht="16.5" customHeight="1">
      <c r="A1166" s="60"/>
      <c r="B1166" s="64"/>
      <c r="C1166" s="64"/>
      <c r="D1166" s="24" t="s">
        <v>1099</v>
      </c>
      <c r="E1166" s="66">
        <v>0</v>
      </c>
      <c r="F1166" s="147" t="s">
        <v>1222</v>
      </c>
      <c r="G1166" s="149"/>
      <c r="H1166" s="18">
        <v>151.9</v>
      </c>
      <c r="I1166" s="27">
        <f t="shared" si="18"/>
        <v>99.9342105263158</v>
      </c>
    </row>
    <row r="1167" spans="1:9" ht="16.5" customHeight="1">
      <c r="A1167" s="60"/>
      <c r="B1167" s="64"/>
      <c r="C1167" s="64"/>
      <c r="D1167" s="24" t="s">
        <v>860</v>
      </c>
      <c r="E1167" s="66">
        <v>0</v>
      </c>
      <c r="F1167" s="147" t="s">
        <v>1222</v>
      </c>
      <c r="G1167" s="149"/>
      <c r="H1167" s="18">
        <v>151.9</v>
      </c>
      <c r="I1167" s="27">
        <f t="shared" si="18"/>
        <v>99.9342105263158</v>
      </c>
    </row>
    <row r="1168" spans="1:9" ht="16.5" customHeight="1">
      <c r="A1168" s="60"/>
      <c r="B1168" s="64"/>
      <c r="C1168" s="64"/>
      <c r="D1168" s="24" t="s">
        <v>863</v>
      </c>
      <c r="E1168" s="66">
        <v>0</v>
      </c>
      <c r="F1168" s="147" t="s">
        <v>1223</v>
      </c>
      <c r="G1168" s="149"/>
      <c r="H1168" s="18">
        <v>453</v>
      </c>
      <c r="I1168" s="27">
        <f t="shared" si="18"/>
        <v>100</v>
      </c>
    </row>
    <row r="1169" spans="1:9" ht="16.5" customHeight="1">
      <c r="A1169" s="60"/>
      <c r="B1169" s="64"/>
      <c r="C1169" s="64"/>
      <c r="D1169" s="24" t="s">
        <v>867</v>
      </c>
      <c r="E1169" s="66">
        <v>0</v>
      </c>
      <c r="F1169" s="147" t="s">
        <v>1223</v>
      </c>
      <c r="G1169" s="149"/>
      <c r="H1169" s="18">
        <v>453</v>
      </c>
      <c r="I1169" s="27">
        <f t="shared" si="18"/>
        <v>100</v>
      </c>
    </row>
    <row r="1170" spans="1:9" ht="16.5" customHeight="1">
      <c r="A1170" s="60"/>
      <c r="B1170" s="64"/>
      <c r="C1170" s="64"/>
      <c r="D1170" s="24" t="s">
        <v>1216</v>
      </c>
      <c r="E1170" s="66">
        <v>1300</v>
      </c>
      <c r="F1170" s="147" t="s">
        <v>1091</v>
      </c>
      <c r="G1170" s="149"/>
      <c r="H1170" s="18">
        <v>0</v>
      </c>
      <c r="I1170" s="27">
        <f t="shared" si="18"/>
        <v>0</v>
      </c>
    </row>
    <row r="1171" spans="1:9" ht="16.5" customHeight="1">
      <c r="A1171" s="60"/>
      <c r="B1171" s="64"/>
      <c r="C1171" s="65" t="s">
        <v>1224</v>
      </c>
      <c r="D1171" s="24" t="s">
        <v>200</v>
      </c>
      <c r="E1171" s="66">
        <v>0</v>
      </c>
      <c r="F1171" s="147" t="s">
        <v>1225</v>
      </c>
      <c r="G1171" s="149"/>
      <c r="H1171" s="18">
        <v>0</v>
      </c>
      <c r="I1171" s="27">
        <f t="shared" si="18"/>
        <v>0</v>
      </c>
    </row>
    <row r="1172" spans="1:9" ht="33.75" customHeight="1">
      <c r="A1172" s="60"/>
      <c r="B1172" s="64"/>
      <c r="C1172" s="64"/>
      <c r="D1172" s="24" t="s">
        <v>1219</v>
      </c>
      <c r="E1172" s="66">
        <v>0</v>
      </c>
      <c r="F1172" s="147" t="s">
        <v>1225</v>
      </c>
      <c r="G1172" s="149"/>
      <c r="H1172" s="18">
        <v>0</v>
      </c>
      <c r="I1172" s="27">
        <f t="shared" si="18"/>
        <v>0</v>
      </c>
    </row>
    <row r="1173" spans="1:9" ht="16.5" customHeight="1">
      <c r="A1173" s="60"/>
      <c r="B1173" s="64"/>
      <c r="C1173" s="65" t="s">
        <v>1226</v>
      </c>
      <c r="D1173" s="24" t="s">
        <v>200</v>
      </c>
      <c r="E1173" s="66">
        <v>0</v>
      </c>
      <c r="F1173" s="147" t="s">
        <v>1227</v>
      </c>
      <c r="G1173" s="149"/>
      <c r="H1173" s="18">
        <v>0</v>
      </c>
      <c r="I1173" s="27">
        <f t="shared" si="18"/>
        <v>0</v>
      </c>
    </row>
    <row r="1174" spans="1:9" ht="32.25" customHeight="1">
      <c r="A1174" s="60"/>
      <c r="B1174" s="64"/>
      <c r="C1174" s="64"/>
      <c r="D1174" s="24" t="s">
        <v>1219</v>
      </c>
      <c r="E1174" s="66">
        <v>0</v>
      </c>
      <c r="F1174" s="147" t="s">
        <v>1227</v>
      </c>
      <c r="G1174" s="149"/>
      <c r="H1174" s="18">
        <v>0</v>
      </c>
      <c r="I1174" s="27">
        <f t="shared" si="18"/>
        <v>0</v>
      </c>
    </row>
    <row r="1175" spans="1:9" ht="16.5" customHeight="1">
      <c r="A1175" s="60"/>
      <c r="B1175" s="64"/>
      <c r="C1175" s="65" t="s">
        <v>202</v>
      </c>
      <c r="D1175" s="24" t="s">
        <v>203</v>
      </c>
      <c r="E1175" s="66">
        <v>200</v>
      </c>
      <c r="F1175" s="147" t="s">
        <v>1228</v>
      </c>
      <c r="G1175" s="149"/>
      <c r="H1175" s="18">
        <f>H1176</f>
        <v>24.5</v>
      </c>
      <c r="I1175" s="27">
        <f t="shared" si="18"/>
        <v>10.88888888888889</v>
      </c>
    </row>
    <row r="1176" spans="1:9" ht="16.5" customHeight="1">
      <c r="A1176" s="60"/>
      <c r="B1176" s="64"/>
      <c r="C1176" s="64"/>
      <c r="D1176" s="24" t="s">
        <v>1099</v>
      </c>
      <c r="E1176" s="66">
        <v>0</v>
      </c>
      <c r="F1176" s="147" t="s">
        <v>1229</v>
      </c>
      <c r="G1176" s="149"/>
      <c r="H1176" s="18">
        <v>24.5</v>
      </c>
      <c r="I1176" s="27">
        <f t="shared" si="18"/>
        <v>98</v>
      </c>
    </row>
    <row r="1177" spans="1:9" ht="16.5" customHeight="1">
      <c r="A1177" s="60"/>
      <c r="B1177" s="64"/>
      <c r="C1177" s="64"/>
      <c r="D1177" s="24" t="s">
        <v>1216</v>
      </c>
      <c r="E1177" s="66">
        <v>200</v>
      </c>
      <c r="F1177" s="147" t="s">
        <v>232</v>
      </c>
      <c r="G1177" s="149"/>
      <c r="H1177" s="18">
        <v>0</v>
      </c>
      <c r="I1177" s="27">
        <f t="shared" si="18"/>
        <v>0</v>
      </c>
    </row>
    <row r="1178" spans="1:9" ht="16.5" customHeight="1">
      <c r="A1178" s="60"/>
      <c r="B1178" s="64"/>
      <c r="C1178" s="65" t="s">
        <v>1230</v>
      </c>
      <c r="D1178" s="24" t="s">
        <v>203</v>
      </c>
      <c r="E1178" s="66">
        <v>0</v>
      </c>
      <c r="F1178" s="147" t="s">
        <v>1231</v>
      </c>
      <c r="G1178" s="149"/>
      <c r="H1178" s="18">
        <v>0</v>
      </c>
      <c r="I1178" s="27">
        <f t="shared" si="18"/>
        <v>0</v>
      </c>
    </row>
    <row r="1179" spans="1:9" ht="33" customHeight="1">
      <c r="A1179" s="60"/>
      <c r="B1179" s="64"/>
      <c r="C1179" s="64"/>
      <c r="D1179" s="24" t="s">
        <v>1219</v>
      </c>
      <c r="E1179" s="66">
        <v>0</v>
      </c>
      <c r="F1179" s="147" t="s">
        <v>1231</v>
      </c>
      <c r="G1179" s="149"/>
      <c r="H1179" s="18">
        <v>0</v>
      </c>
      <c r="I1179" s="27">
        <f t="shared" si="18"/>
        <v>0</v>
      </c>
    </row>
    <row r="1180" spans="1:9" ht="16.5" customHeight="1">
      <c r="A1180" s="60"/>
      <c r="B1180" s="64"/>
      <c r="C1180" s="65" t="s">
        <v>1232</v>
      </c>
      <c r="D1180" s="24" t="s">
        <v>203</v>
      </c>
      <c r="E1180" s="66">
        <v>0</v>
      </c>
      <c r="F1180" s="147" t="s">
        <v>1233</v>
      </c>
      <c r="G1180" s="149"/>
      <c r="H1180" s="18">
        <v>0</v>
      </c>
      <c r="I1180" s="27">
        <f t="shared" si="18"/>
        <v>0</v>
      </c>
    </row>
    <row r="1181" spans="1:9" ht="28.5" customHeight="1">
      <c r="A1181" s="60"/>
      <c r="B1181" s="64"/>
      <c r="C1181" s="64"/>
      <c r="D1181" s="24" t="s">
        <v>1219</v>
      </c>
      <c r="E1181" s="66">
        <v>0</v>
      </c>
      <c r="F1181" s="147" t="s">
        <v>1233</v>
      </c>
      <c r="G1181" s="149"/>
      <c r="H1181" s="18">
        <v>0</v>
      </c>
      <c r="I1181" s="27">
        <f t="shared" si="18"/>
        <v>0</v>
      </c>
    </row>
    <row r="1182" spans="1:9" ht="16.5" customHeight="1">
      <c r="A1182" s="60"/>
      <c r="B1182" s="64"/>
      <c r="C1182" s="65" t="s">
        <v>262</v>
      </c>
      <c r="D1182" s="24" t="s">
        <v>263</v>
      </c>
      <c r="E1182" s="66">
        <v>400</v>
      </c>
      <c r="F1182" s="147" t="s">
        <v>209</v>
      </c>
      <c r="G1182" s="149"/>
      <c r="H1182" s="18">
        <v>0</v>
      </c>
      <c r="I1182" s="27">
        <f t="shared" si="18"/>
        <v>0</v>
      </c>
    </row>
    <row r="1183" spans="1:9" ht="34.5" customHeight="1">
      <c r="A1183" s="67"/>
      <c r="B1183" s="50"/>
      <c r="C1183" s="50"/>
      <c r="D1183" s="11" t="s">
        <v>1234</v>
      </c>
      <c r="E1183" s="51">
        <v>400</v>
      </c>
      <c r="F1183" s="145" t="s">
        <v>209</v>
      </c>
      <c r="G1183" s="133"/>
      <c r="H1183" s="18">
        <v>0</v>
      </c>
      <c r="I1183" s="27">
        <f t="shared" si="18"/>
        <v>0</v>
      </c>
    </row>
    <row r="1184" spans="1:9" ht="16.5" customHeight="1">
      <c r="A1184" s="73"/>
      <c r="B1184" s="74"/>
      <c r="C1184" s="83" t="s">
        <v>205</v>
      </c>
      <c r="D1184" s="25" t="s">
        <v>128</v>
      </c>
      <c r="E1184" s="75">
        <f>SUM(E1186:E1192)</f>
        <v>4400</v>
      </c>
      <c r="F1184" s="136">
        <f>F1186+F1187+F1188+F1189+F1190+F1191+F1192</f>
        <v>19782</v>
      </c>
      <c r="G1184" s="156"/>
      <c r="H1184" s="18">
        <f>H1186+H1187+H1188+H1189+H1190+H1191+H1192</f>
        <v>6778.370000000001</v>
      </c>
      <c r="I1184" s="27">
        <f t="shared" si="18"/>
        <v>34.26534223031039</v>
      </c>
    </row>
    <row r="1185" spans="1:9" s="39" customFormat="1" ht="16.5" customHeight="1">
      <c r="A1185" s="125"/>
      <c r="B1185" s="126"/>
      <c r="C1185" s="40"/>
      <c r="D1185" s="40" t="s">
        <v>247</v>
      </c>
      <c r="E1185" s="127">
        <f>E1186</f>
        <v>900</v>
      </c>
      <c r="F1185" s="37"/>
      <c r="G1185" s="38" t="str">
        <f>F1186</f>
        <v>1 500,00</v>
      </c>
      <c r="H1185" s="19">
        <f>H1186</f>
        <v>0</v>
      </c>
      <c r="I1185" s="19">
        <v>0</v>
      </c>
    </row>
    <row r="1186" spans="1:9" ht="30.75" customHeight="1">
      <c r="A1186" s="60"/>
      <c r="B1186" s="64"/>
      <c r="C1186" s="64"/>
      <c r="D1186" s="24" t="s">
        <v>1235</v>
      </c>
      <c r="E1186" s="66">
        <v>900</v>
      </c>
      <c r="F1186" s="147" t="s">
        <v>340</v>
      </c>
      <c r="G1186" s="149"/>
      <c r="H1186" s="18">
        <v>0</v>
      </c>
      <c r="I1186" s="27">
        <f t="shared" si="18"/>
        <v>0</v>
      </c>
    </row>
    <row r="1187" spans="1:9" ht="30" customHeight="1">
      <c r="A1187" s="60"/>
      <c r="B1187" s="64"/>
      <c r="C1187" s="64"/>
      <c r="D1187" s="24" t="s">
        <v>1236</v>
      </c>
      <c r="E1187" s="66">
        <v>0</v>
      </c>
      <c r="F1187" s="147" t="s">
        <v>976</v>
      </c>
      <c r="G1187" s="149"/>
      <c r="H1187" s="18">
        <v>0</v>
      </c>
      <c r="I1187" s="27">
        <f t="shared" si="18"/>
        <v>0</v>
      </c>
    </row>
    <row r="1188" spans="1:9" ht="16.5" customHeight="1">
      <c r="A1188" s="60"/>
      <c r="B1188" s="64"/>
      <c r="C1188" s="64"/>
      <c r="D1188" s="24" t="s">
        <v>1237</v>
      </c>
      <c r="E1188" s="66">
        <v>500</v>
      </c>
      <c r="F1188" s="147" t="s">
        <v>1238</v>
      </c>
      <c r="G1188" s="149"/>
      <c r="H1188" s="18">
        <v>173.8</v>
      </c>
      <c r="I1188" s="27">
        <f t="shared" si="18"/>
        <v>49.94252873563219</v>
      </c>
    </row>
    <row r="1189" spans="1:9" ht="30" customHeight="1">
      <c r="A1189" s="60"/>
      <c r="B1189" s="64"/>
      <c r="C1189" s="64"/>
      <c r="D1189" s="24" t="s">
        <v>1239</v>
      </c>
      <c r="E1189" s="66">
        <v>0</v>
      </c>
      <c r="F1189" s="147" t="s">
        <v>1240</v>
      </c>
      <c r="G1189" s="149"/>
      <c r="H1189" s="18">
        <v>5297.39</v>
      </c>
      <c r="I1189" s="27">
        <f t="shared" si="18"/>
        <v>99.98848622121557</v>
      </c>
    </row>
    <row r="1190" spans="1:9" ht="21" customHeight="1">
      <c r="A1190" s="60"/>
      <c r="B1190" s="64"/>
      <c r="C1190" s="64"/>
      <c r="D1190" s="24" t="s">
        <v>405</v>
      </c>
      <c r="E1190" s="66">
        <v>0</v>
      </c>
      <c r="F1190" s="147">
        <v>8736</v>
      </c>
      <c r="G1190" s="148"/>
      <c r="H1190" s="18">
        <v>0</v>
      </c>
      <c r="I1190" s="27">
        <f t="shared" si="18"/>
        <v>0</v>
      </c>
    </row>
    <row r="1191" spans="1:9" ht="16.5" customHeight="1">
      <c r="A1191" s="60"/>
      <c r="B1191" s="64"/>
      <c r="C1191" s="64"/>
      <c r="D1191" s="24" t="s">
        <v>1241</v>
      </c>
      <c r="E1191" s="66">
        <v>1000</v>
      </c>
      <c r="F1191" s="147" t="s">
        <v>174</v>
      </c>
      <c r="G1191" s="149"/>
      <c r="H1191" s="18">
        <v>999.68</v>
      </c>
      <c r="I1191" s="27">
        <f t="shared" si="18"/>
        <v>99.96799999999999</v>
      </c>
    </row>
    <row r="1192" spans="1:9" ht="16.5" customHeight="1">
      <c r="A1192" s="60"/>
      <c r="B1192" s="64"/>
      <c r="C1192" s="64"/>
      <c r="D1192" s="24" t="s">
        <v>1127</v>
      </c>
      <c r="E1192" s="66">
        <v>2000</v>
      </c>
      <c r="F1192" s="147" t="s">
        <v>187</v>
      </c>
      <c r="G1192" s="149"/>
      <c r="H1192" s="18">
        <v>307.5</v>
      </c>
      <c r="I1192" s="27">
        <f t="shared" si="18"/>
        <v>15.375</v>
      </c>
    </row>
    <row r="1193" spans="1:9" ht="16.5" customHeight="1">
      <c r="A1193" s="60"/>
      <c r="B1193" s="64"/>
      <c r="C1193" s="65" t="s">
        <v>127</v>
      </c>
      <c r="D1193" s="24" t="s">
        <v>128</v>
      </c>
      <c r="E1193" s="66">
        <v>0</v>
      </c>
      <c r="F1193" s="147" t="s">
        <v>1242</v>
      </c>
      <c r="G1193" s="149"/>
      <c r="H1193" s="18">
        <v>0</v>
      </c>
      <c r="I1193" s="27">
        <f t="shared" si="18"/>
        <v>0</v>
      </c>
    </row>
    <row r="1194" spans="1:9" ht="30.75" customHeight="1">
      <c r="A1194" s="60"/>
      <c r="B1194" s="64"/>
      <c r="C1194" s="64"/>
      <c r="D1194" s="24" t="s">
        <v>1219</v>
      </c>
      <c r="E1194" s="66">
        <v>0</v>
      </c>
      <c r="F1194" s="147" t="s">
        <v>1242</v>
      </c>
      <c r="G1194" s="149"/>
      <c r="H1194" s="18">
        <v>0</v>
      </c>
      <c r="I1194" s="27">
        <f t="shared" si="18"/>
        <v>0</v>
      </c>
    </row>
    <row r="1195" spans="1:9" ht="16.5" customHeight="1">
      <c r="A1195" s="60"/>
      <c r="B1195" s="64"/>
      <c r="C1195" s="65" t="s">
        <v>138</v>
      </c>
      <c r="D1195" s="24" t="s">
        <v>128</v>
      </c>
      <c r="E1195" s="66">
        <v>0</v>
      </c>
      <c r="F1195" s="147" t="s">
        <v>1243</v>
      </c>
      <c r="G1195" s="149"/>
      <c r="H1195" s="18">
        <v>0</v>
      </c>
      <c r="I1195" s="27">
        <f t="shared" si="18"/>
        <v>0</v>
      </c>
    </row>
    <row r="1196" spans="1:9" ht="34.5" customHeight="1">
      <c r="A1196" s="60"/>
      <c r="B1196" s="64"/>
      <c r="C1196" s="64"/>
      <c r="D1196" s="24" t="s">
        <v>1219</v>
      </c>
      <c r="E1196" s="66">
        <v>0</v>
      </c>
      <c r="F1196" s="147" t="s">
        <v>1243</v>
      </c>
      <c r="G1196" s="149"/>
      <c r="H1196" s="18">
        <v>0</v>
      </c>
      <c r="I1196" s="27">
        <f t="shared" si="18"/>
        <v>0</v>
      </c>
    </row>
    <row r="1197" spans="1:9" ht="16.5" customHeight="1">
      <c r="A1197" s="60"/>
      <c r="B1197" s="64"/>
      <c r="C1197" s="65" t="s">
        <v>112</v>
      </c>
      <c r="D1197" s="24" t="s">
        <v>113</v>
      </c>
      <c r="E1197" s="66">
        <v>2500</v>
      </c>
      <c r="F1197" s="147" t="s">
        <v>1244</v>
      </c>
      <c r="G1197" s="149"/>
      <c r="H1197" s="18">
        <f>H1198+H1199</f>
        <v>13.65</v>
      </c>
      <c r="I1197" s="27">
        <f t="shared" si="18"/>
        <v>1.7126725219573402</v>
      </c>
    </row>
    <row r="1198" spans="1:9" ht="16.5" customHeight="1">
      <c r="A1198" s="60"/>
      <c r="B1198" s="64"/>
      <c r="C1198" s="64"/>
      <c r="D1198" s="24" t="s">
        <v>1237</v>
      </c>
      <c r="E1198" s="66">
        <v>500</v>
      </c>
      <c r="F1198" s="147" t="s">
        <v>1245</v>
      </c>
      <c r="G1198" s="149"/>
      <c r="H1198" s="18">
        <v>13.65</v>
      </c>
      <c r="I1198" s="27">
        <f t="shared" si="18"/>
        <v>6.928934010152284</v>
      </c>
    </row>
    <row r="1199" spans="1:9" ht="16.5" customHeight="1">
      <c r="A1199" s="60"/>
      <c r="B1199" s="64"/>
      <c r="C1199" s="64"/>
      <c r="D1199" s="24" t="s">
        <v>1246</v>
      </c>
      <c r="E1199" s="66">
        <v>2000</v>
      </c>
      <c r="F1199" s="147" t="s">
        <v>966</v>
      </c>
      <c r="G1199" s="149"/>
      <c r="H1199" s="18">
        <v>0</v>
      </c>
      <c r="I1199" s="27">
        <f t="shared" si="18"/>
        <v>0</v>
      </c>
    </row>
    <row r="1200" spans="1:9" ht="16.5" customHeight="1">
      <c r="A1200" s="60"/>
      <c r="B1200" s="64"/>
      <c r="C1200" s="65" t="s">
        <v>149</v>
      </c>
      <c r="D1200" s="24" t="s">
        <v>113</v>
      </c>
      <c r="E1200" s="66">
        <v>0</v>
      </c>
      <c r="F1200" s="147" t="s">
        <v>1247</v>
      </c>
      <c r="G1200" s="149"/>
      <c r="H1200" s="18">
        <v>0</v>
      </c>
      <c r="I1200" s="27">
        <f t="shared" si="18"/>
        <v>0</v>
      </c>
    </row>
    <row r="1201" spans="1:9" ht="34.5" customHeight="1">
      <c r="A1201" s="60"/>
      <c r="B1201" s="64"/>
      <c r="C1201" s="64"/>
      <c r="D1201" s="24" t="s">
        <v>1219</v>
      </c>
      <c r="E1201" s="66">
        <v>0</v>
      </c>
      <c r="F1201" s="147" t="s">
        <v>1247</v>
      </c>
      <c r="G1201" s="149"/>
      <c r="H1201" s="18">
        <v>0</v>
      </c>
      <c r="I1201" s="27">
        <f t="shared" si="18"/>
        <v>0</v>
      </c>
    </row>
    <row r="1202" spans="1:9" ht="16.5" customHeight="1">
      <c r="A1202" s="60"/>
      <c r="B1202" s="64"/>
      <c r="C1202" s="65" t="s">
        <v>152</v>
      </c>
      <c r="D1202" s="24" t="s">
        <v>113</v>
      </c>
      <c r="E1202" s="66">
        <v>22000</v>
      </c>
      <c r="F1202" s="147" t="s">
        <v>1248</v>
      </c>
      <c r="G1202" s="149"/>
      <c r="H1202" s="18">
        <f>H1203+H1204</f>
        <v>8560</v>
      </c>
      <c r="I1202" s="27">
        <f t="shared" si="18"/>
        <v>36.03300218892069</v>
      </c>
    </row>
    <row r="1203" spans="1:9" ht="16.5" customHeight="1">
      <c r="A1203" s="60"/>
      <c r="B1203" s="64"/>
      <c r="C1203" s="64"/>
      <c r="D1203" s="24" t="s">
        <v>1249</v>
      </c>
      <c r="E1203" s="66">
        <v>22000</v>
      </c>
      <c r="F1203" s="147" t="s">
        <v>1250</v>
      </c>
      <c r="G1203" s="149"/>
      <c r="H1203" s="18">
        <v>8560</v>
      </c>
      <c r="I1203" s="27">
        <f t="shared" si="18"/>
        <v>38.90909090909091</v>
      </c>
    </row>
    <row r="1204" spans="1:9" ht="32.25" customHeight="1">
      <c r="A1204" s="60"/>
      <c r="B1204" s="64"/>
      <c r="C1204" s="64"/>
      <c r="D1204" s="24" t="s">
        <v>1219</v>
      </c>
      <c r="E1204" s="66">
        <v>0</v>
      </c>
      <c r="F1204" s="147" t="s">
        <v>1251</v>
      </c>
      <c r="G1204" s="149"/>
      <c r="H1204" s="18">
        <v>0</v>
      </c>
      <c r="I1204" s="27">
        <f t="shared" si="18"/>
        <v>0</v>
      </c>
    </row>
    <row r="1205" spans="1:9" ht="16.5" customHeight="1">
      <c r="A1205" s="60"/>
      <c r="B1205" s="64"/>
      <c r="C1205" s="65" t="s">
        <v>336</v>
      </c>
      <c r="D1205" s="24" t="s">
        <v>334</v>
      </c>
      <c r="E1205" s="66">
        <v>0</v>
      </c>
      <c r="F1205" s="147" t="s">
        <v>1252</v>
      </c>
      <c r="G1205" s="149"/>
      <c r="H1205" s="18">
        <v>0</v>
      </c>
      <c r="I1205" s="27">
        <f t="shared" si="18"/>
        <v>0</v>
      </c>
    </row>
    <row r="1206" spans="1:9" ht="32.25" customHeight="1">
      <c r="A1206" s="60"/>
      <c r="B1206" s="64"/>
      <c r="C1206" s="64"/>
      <c r="D1206" s="24" t="s">
        <v>1219</v>
      </c>
      <c r="E1206" s="66">
        <v>0</v>
      </c>
      <c r="F1206" s="147" t="s">
        <v>1252</v>
      </c>
      <c r="G1206" s="149"/>
      <c r="H1206" s="18">
        <v>0</v>
      </c>
      <c r="I1206" s="27">
        <f t="shared" si="18"/>
        <v>0</v>
      </c>
    </row>
    <row r="1207" spans="1:9" ht="16.5" customHeight="1">
      <c r="A1207" s="67"/>
      <c r="B1207" s="50"/>
      <c r="C1207" s="10" t="s">
        <v>338</v>
      </c>
      <c r="D1207" s="11" t="s">
        <v>334</v>
      </c>
      <c r="E1207" s="51">
        <v>0</v>
      </c>
      <c r="F1207" s="145" t="s">
        <v>1253</v>
      </c>
      <c r="G1207" s="133"/>
      <c r="H1207" s="18">
        <v>0</v>
      </c>
      <c r="I1207" s="27">
        <f t="shared" si="18"/>
        <v>0</v>
      </c>
    </row>
    <row r="1208" spans="1:9" ht="33" customHeight="1">
      <c r="A1208" s="73"/>
      <c r="B1208" s="74"/>
      <c r="C1208" s="74"/>
      <c r="D1208" s="25" t="s">
        <v>1219</v>
      </c>
      <c r="E1208" s="75">
        <v>0</v>
      </c>
      <c r="F1208" s="136" t="s">
        <v>1253</v>
      </c>
      <c r="G1208" s="156"/>
      <c r="H1208" s="18">
        <v>0</v>
      </c>
      <c r="I1208" s="27">
        <f t="shared" si="18"/>
        <v>0</v>
      </c>
    </row>
    <row r="1209" spans="1:9" ht="16.5" customHeight="1">
      <c r="A1209" s="60"/>
      <c r="B1209" s="64"/>
      <c r="C1209" s="65" t="s">
        <v>235</v>
      </c>
      <c r="D1209" s="24" t="s">
        <v>236</v>
      </c>
      <c r="E1209" s="66">
        <v>140000</v>
      </c>
      <c r="F1209" s="147" t="s">
        <v>1254</v>
      </c>
      <c r="G1209" s="149"/>
      <c r="H1209" s="18">
        <f>SUM(H1210:H1218)</f>
        <v>108179</v>
      </c>
      <c r="I1209" s="27">
        <f t="shared" si="18"/>
        <v>77.27071428571429</v>
      </c>
    </row>
    <row r="1210" spans="1:9" ht="27.75" customHeight="1">
      <c r="A1210" s="60"/>
      <c r="B1210" s="64"/>
      <c r="C1210" s="64"/>
      <c r="D1210" s="24" t="s">
        <v>1255</v>
      </c>
      <c r="E1210" s="66">
        <v>0</v>
      </c>
      <c r="F1210" s="147" t="s">
        <v>1256</v>
      </c>
      <c r="G1210" s="149"/>
      <c r="H1210" s="18">
        <v>1499</v>
      </c>
      <c r="I1210" s="27">
        <f t="shared" si="18"/>
        <v>100</v>
      </c>
    </row>
    <row r="1211" spans="1:9" ht="16.5" customHeight="1">
      <c r="A1211" s="60"/>
      <c r="B1211" s="64"/>
      <c r="C1211" s="64"/>
      <c r="D1211" s="24" t="s">
        <v>1257</v>
      </c>
      <c r="E1211" s="66">
        <v>0</v>
      </c>
      <c r="F1211" s="147" t="s">
        <v>1258</v>
      </c>
      <c r="G1211" s="149"/>
      <c r="H1211" s="18">
        <v>3253</v>
      </c>
      <c r="I1211" s="27">
        <f t="shared" si="18"/>
        <v>100</v>
      </c>
    </row>
    <row r="1212" spans="1:9" ht="27.75" customHeight="1">
      <c r="A1212" s="60"/>
      <c r="B1212" s="64"/>
      <c r="C1212" s="64"/>
      <c r="D1212" s="24" t="s">
        <v>1259</v>
      </c>
      <c r="E1212" s="66">
        <v>0</v>
      </c>
      <c r="F1212" s="147" t="s">
        <v>1260</v>
      </c>
      <c r="G1212" s="149"/>
      <c r="H1212" s="18">
        <v>4634</v>
      </c>
      <c r="I1212" s="27">
        <f t="shared" si="18"/>
        <v>99.99999999999999</v>
      </c>
    </row>
    <row r="1213" spans="1:9" ht="16.5" customHeight="1">
      <c r="A1213" s="60"/>
      <c r="B1213" s="64"/>
      <c r="C1213" s="64"/>
      <c r="D1213" s="24" t="s">
        <v>1261</v>
      </c>
      <c r="E1213" s="66">
        <v>0</v>
      </c>
      <c r="F1213" s="147" t="s">
        <v>1262</v>
      </c>
      <c r="G1213" s="149"/>
      <c r="H1213" s="18">
        <v>53939</v>
      </c>
      <c r="I1213" s="27">
        <f t="shared" si="18"/>
        <v>100</v>
      </c>
    </row>
    <row r="1214" spans="1:9" ht="27.75" customHeight="1">
      <c r="A1214" s="60"/>
      <c r="B1214" s="64"/>
      <c r="C1214" s="64"/>
      <c r="D1214" s="24" t="s">
        <v>1263</v>
      </c>
      <c r="E1214" s="66">
        <v>0</v>
      </c>
      <c r="F1214" s="147" t="s">
        <v>1264</v>
      </c>
      <c r="G1214" s="149"/>
      <c r="H1214" s="18">
        <v>27184</v>
      </c>
      <c r="I1214" s="27">
        <f t="shared" si="18"/>
        <v>100.00000000000001</v>
      </c>
    </row>
    <row r="1215" spans="1:9" ht="27.75" customHeight="1">
      <c r="A1215" s="60"/>
      <c r="B1215" s="64"/>
      <c r="C1215" s="64"/>
      <c r="D1215" s="24" t="s">
        <v>1265</v>
      </c>
      <c r="E1215" s="66">
        <v>0</v>
      </c>
      <c r="F1215" s="147" t="s">
        <v>1266</v>
      </c>
      <c r="G1215" s="149"/>
      <c r="H1215" s="18">
        <v>4417</v>
      </c>
      <c r="I1215" s="27">
        <f t="shared" si="18"/>
        <v>100</v>
      </c>
    </row>
    <row r="1216" spans="1:9" ht="27.75" customHeight="1">
      <c r="A1216" s="60"/>
      <c r="B1216" s="64"/>
      <c r="C1216" s="64"/>
      <c r="D1216" s="24" t="s">
        <v>1267</v>
      </c>
      <c r="E1216" s="66">
        <v>0</v>
      </c>
      <c r="F1216" s="147" t="s">
        <v>1268</v>
      </c>
      <c r="G1216" s="149"/>
      <c r="H1216" s="18">
        <v>3239</v>
      </c>
      <c r="I1216" s="27">
        <f t="shared" si="18"/>
        <v>100</v>
      </c>
    </row>
    <row r="1217" spans="1:9" ht="27.75" customHeight="1">
      <c r="A1217" s="60"/>
      <c r="B1217" s="64"/>
      <c r="C1217" s="64"/>
      <c r="D1217" s="24" t="s">
        <v>1269</v>
      </c>
      <c r="E1217" s="66">
        <v>0</v>
      </c>
      <c r="F1217" s="147" t="s">
        <v>1270</v>
      </c>
      <c r="G1217" s="149"/>
      <c r="H1217" s="18">
        <v>10014</v>
      </c>
      <c r="I1217" s="27">
        <f t="shared" si="18"/>
        <v>100</v>
      </c>
    </row>
    <row r="1218" spans="1:9" ht="21.75" customHeight="1">
      <c r="A1218" s="60"/>
      <c r="B1218" s="64"/>
      <c r="C1218" s="64"/>
      <c r="D1218" s="24" t="s">
        <v>1307</v>
      </c>
      <c r="E1218" s="66">
        <v>140000</v>
      </c>
      <c r="F1218" s="147" t="s">
        <v>1271</v>
      </c>
      <c r="G1218" s="149"/>
      <c r="H1218" s="18">
        <v>0</v>
      </c>
      <c r="I1218" s="27">
        <f t="shared" si="18"/>
        <v>0</v>
      </c>
    </row>
    <row r="1219" spans="1:9" ht="27.75" customHeight="1">
      <c r="A1219" s="60"/>
      <c r="B1219" s="64"/>
      <c r="C1219" s="65" t="s">
        <v>1272</v>
      </c>
      <c r="D1219" s="24" t="s">
        <v>427</v>
      </c>
      <c r="E1219" s="66">
        <v>0</v>
      </c>
      <c r="F1219" s="147" t="s">
        <v>1273</v>
      </c>
      <c r="G1219" s="149"/>
      <c r="H1219" s="18">
        <v>0</v>
      </c>
      <c r="I1219" s="27">
        <f t="shared" si="18"/>
        <v>0</v>
      </c>
    </row>
    <row r="1220" spans="1:9" ht="27.75" customHeight="1">
      <c r="A1220" s="60"/>
      <c r="B1220" s="64"/>
      <c r="C1220" s="64"/>
      <c r="D1220" s="24" t="s">
        <v>1219</v>
      </c>
      <c r="E1220" s="66">
        <v>0</v>
      </c>
      <c r="F1220" s="147" t="s">
        <v>1273</v>
      </c>
      <c r="G1220" s="149"/>
      <c r="H1220" s="18">
        <v>0</v>
      </c>
      <c r="I1220" s="27">
        <f t="shared" si="18"/>
        <v>0</v>
      </c>
    </row>
    <row r="1221" spans="1:9" ht="27.75" customHeight="1">
      <c r="A1221" s="60"/>
      <c r="B1221" s="64"/>
      <c r="C1221" s="65" t="s">
        <v>1274</v>
      </c>
      <c r="D1221" s="24" t="s">
        <v>427</v>
      </c>
      <c r="E1221" s="66">
        <v>0</v>
      </c>
      <c r="F1221" s="147" t="s">
        <v>1275</v>
      </c>
      <c r="G1221" s="149"/>
      <c r="H1221" s="18">
        <v>0</v>
      </c>
      <c r="I1221" s="27">
        <f t="shared" si="18"/>
        <v>0</v>
      </c>
    </row>
    <row r="1222" spans="1:9" ht="27.75" customHeight="1">
      <c r="A1222" s="60"/>
      <c r="B1222" s="64"/>
      <c r="C1222" s="64"/>
      <c r="D1222" s="24" t="s">
        <v>1219</v>
      </c>
      <c r="E1222" s="66">
        <v>0</v>
      </c>
      <c r="F1222" s="147" t="s">
        <v>1275</v>
      </c>
      <c r="G1222" s="149"/>
      <c r="H1222" s="18">
        <v>0</v>
      </c>
      <c r="I1222" s="27">
        <f t="shared" si="18"/>
        <v>0</v>
      </c>
    </row>
    <row r="1223" spans="1:9" ht="16.5" customHeight="1">
      <c r="A1223" s="56" t="s">
        <v>1276</v>
      </c>
      <c r="B1223" s="57"/>
      <c r="C1223" s="57"/>
      <c r="D1223" s="58" t="s">
        <v>1277</v>
      </c>
      <c r="E1223" s="59">
        <f>E1224+E1227+E1232+E1238</f>
        <v>375000</v>
      </c>
      <c r="F1223" s="157" t="s">
        <v>1278</v>
      </c>
      <c r="G1223" s="158"/>
      <c r="H1223" s="23">
        <f>H1224+H1227+H1232+H1238</f>
        <v>270384.32</v>
      </c>
      <c r="I1223" s="29">
        <f t="shared" si="18"/>
        <v>64.5277838766646</v>
      </c>
    </row>
    <row r="1224" spans="1:9" ht="16.5" customHeight="1">
      <c r="A1224" s="60"/>
      <c r="B1224" s="61" t="s">
        <v>1279</v>
      </c>
      <c r="C1224" s="61"/>
      <c r="D1224" s="62" t="s">
        <v>1280</v>
      </c>
      <c r="E1224" s="63">
        <v>0</v>
      </c>
      <c r="F1224" s="150" t="s">
        <v>396</v>
      </c>
      <c r="G1224" s="151"/>
      <c r="H1224" s="21">
        <f>H1225</f>
        <v>40000</v>
      </c>
      <c r="I1224" s="28">
        <f t="shared" si="18"/>
        <v>100</v>
      </c>
    </row>
    <row r="1225" spans="1:9" ht="28.5" customHeight="1">
      <c r="A1225" s="60"/>
      <c r="B1225" s="64"/>
      <c r="C1225" s="65" t="s">
        <v>426</v>
      </c>
      <c r="D1225" s="24" t="s">
        <v>427</v>
      </c>
      <c r="E1225" s="66">
        <v>0</v>
      </c>
      <c r="F1225" s="147" t="s">
        <v>396</v>
      </c>
      <c r="G1225" s="149"/>
      <c r="H1225" s="18">
        <v>40000</v>
      </c>
      <c r="I1225" s="27">
        <f t="shared" si="18"/>
        <v>100</v>
      </c>
    </row>
    <row r="1226" spans="1:9" ht="35.25" customHeight="1">
      <c r="A1226" s="60"/>
      <c r="B1226" s="64"/>
      <c r="C1226" s="64"/>
      <c r="D1226" s="24" t="s">
        <v>1281</v>
      </c>
      <c r="E1226" s="66">
        <v>0</v>
      </c>
      <c r="F1226" s="147" t="s">
        <v>396</v>
      </c>
      <c r="G1226" s="149"/>
      <c r="H1226" s="18">
        <v>40000</v>
      </c>
      <c r="I1226" s="27">
        <f aca="true" t="shared" si="19" ref="I1226:I1289">H1226/F1226%</f>
        <v>100</v>
      </c>
    </row>
    <row r="1227" spans="1:9" ht="16.5" customHeight="1">
      <c r="A1227" s="67"/>
      <c r="B1227" s="119" t="s">
        <v>1282</v>
      </c>
      <c r="C1227" s="119"/>
      <c r="D1227" s="120" t="s">
        <v>1283</v>
      </c>
      <c r="E1227" s="121">
        <v>15000</v>
      </c>
      <c r="F1227" s="170" t="s">
        <v>1284</v>
      </c>
      <c r="G1227" s="171"/>
      <c r="H1227" s="21">
        <f>H1228+H1230</f>
        <v>18316.5</v>
      </c>
      <c r="I1227" s="28">
        <f t="shared" si="19"/>
        <v>96.301261829653</v>
      </c>
    </row>
    <row r="1228" spans="1:9" ht="42" customHeight="1">
      <c r="A1228" s="73"/>
      <c r="B1228" s="74"/>
      <c r="C1228" s="83" t="s">
        <v>316</v>
      </c>
      <c r="D1228" s="25" t="s">
        <v>317</v>
      </c>
      <c r="E1228" s="75">
        <v>15000</v>
      </c>
      <c r="F1228" s="136" t="s">
        <v>131</v>
      </c>
      <c r="G1228" s="156"/>
      <c r="H1228" s="18">
        <v>15000</v>
      </c>
      <c r="I1228" s="27">
        <f t="shared" si="19"/>
        <v>100</v>
      </c>
    </row>
    <row r="1229" spans="1:9" ht="16.5" customHeight="1">
      <c r="A1229" s="60"/>
      <c r="B1229" s="64"/>
      <c r="C1229" s="64"/>
      <c r="D1229" s="24" t="s">
        <v>1285</v>
      </c>
      <c r="E1229" s="66">
        <v>15000</v>
      </c>
      <c r="F1229" s="147" t="s">
        <v>131</v>
      </c>
      <c r="G1229" s="149"/>
      <c r="H1229" s="18">
        <v>15000</v>
      </c>
      <c r="I1229" s="27">
        <f t="shared" si="19"/>
        <v>100</v>
      </c>
    </row>
    <row r="1230" spans="1:9" ht="16.5" customHeight="1">
      <c r="A1230" s="60"/>
      <c r="B1230" s="64"/>
      <c r="C1230" s="65" t="s">
        <v>112</v>
      </c>
      <c r="D1230" s="24" t="s">
        <v>113</v>
      </c>
      <c r="E1230" s="66">
        <v>0</v>
      </c>
      <c r="F1230" s="147" t="s">
        <v>1286</v>
      </c>
      <c r="G1230" s="149"/>
      <c r="H1230" s="18">
        <f>H1231</f>
        <v>3316.5</v>
      </c>
      <c r="I1230" s="27">
        <f t="shared" si="19"/>
        <v>82.5</v>
      </c>
    </row>
    <row r="1231" spans="1:9" ht="63" customHeight="1">
      <c r="A1231" s="60"/>
      <c r="B1231" s="64"/>
      <c r="C1231" s="64"/>
      <c r="D1231" s="24" t="s">
        <v>1287</v>
      </c>
      <c r="E1231" s="66">
        <v>0</v>
      </c>
      <c r="F1231" s="147" t="s">
        <v>1286</v>
      </c>
      <c r="G1231" s="149"/>
      <c r="H1231" s="18">
        <v>3316.5</v>
      </c>
      <c r="I1231" s="27">
        <f t="shared" si="19"/>
        <v>82.5</v>
      </c>
    </row>
    <row r="1232" spans="1:9" ht="16.5" customHeight="1">
      <c r="A1232" s="60"/>
      <c r="B1232" s="61" t="s">
        <v>1288</v>
      </c>
      <c r="C1232" s="61"/>
      <c r="D1232" s="62" t="s">
        <v>1289</v>
      </c>
      <c r="E1232" s="63">
        <f>E1233+E1235</f>
        <v>13900</v>
      </c>
      <c r="F1232" s="150" t="s">
        <v>1290</v>
      </c>
      <c r="G1232" s="151"/>
      <c r="H1232" s="21">
        <f>H1233+H1235</f>
        <v>5071</v>
      </c>
      <c r="I1232" s="28">
        <f t="shared" si="19"/>
        <v>36.48201438848921</v>
      </c>
    </row>
    <row r="1233" spans="1:9" ht="16.5" customHeight="1">
      <c r="A1233" s="60"/>
      <c r="B1233" s="64"/>
      <c r="C1233" s="65" t="s">
        <v>262</v>
      </c>
      <c r="D1233" s="24" t="s">
        <v>263</v>
      </c>
      <c r="E1233" s="66">
        <v>7500</v>
      </c>
      <c r="F1233" s="147" t="s">
        <v>117</v>
      </c>
      <c r="G1233" s="149"/>
      <c r="H1233" s="18">
        <v>4000</v>
      </c>
      <c r="I1233" s="27">
        <f t="shared" si="19"/>
        <v>53.333333333333336</v>
      </c>
    </row>
    <row r="1234" spans="1:9" ht="45.75" customHeight="1">
      <c r="A1234" s="60"/>
      <c r="B1234" s="64"/>
      <c r="C1234" s="64"/>
      <c r="D1234" s="24" t="s">
        <v>1291</v>
      </c>
      <c r="E1234" s="66">
        <v>7500</v>
      </c>
      <c r="F1234" s="147" t="s">
        <v>117</v>
      </c>
      <c r="G1234" s="149"/>
      <c r="H1234" s="18">
        <v>4000</v>
      </c>
      <c r="I1234" s="27">
        <f t="shared" si="19"/>
        <v>53.333333333333336</v>
      </c>
    </row>
    <row r="1235" spans="1:9" ht="16.5" customHeight="1">
      <c r="A1235" s="60"/>
      <c r="B1235" s="64"/>
      <c r="C1235" s="65" t="s">
        <v>112</v>
      </c>
      <c r="D1235" s="24" t="s">
        <v>113</v>
      </c>
      <c r="E1235" s="66">
        <v>6400</v>
      </c>
      <c r="F1235" s="147" t="s">
        <v>1292</v>
      </c>
      <c r="G1235" s="149"/>
      <c r="H1235" s="18">
        <v>1071</v>
      </c>
      <c r="I1235" s="27">
        <f t="shared" si="19"/>
        <v>16.734375</v>
      </c>
    </row>
    <row r="1236" spans="1:9" ht="46.5" customHeight="1">
      <c r="A1236" s="60"/>
      <c r="B1236" s="64"/>
      <c r="C1236" s="64"/>
      <c r="D1236" s="24" t="s">
        <v>1293</v>
      </c>
      <c r="E1236" s="66">
        <v>1400</v>
      </c>
      <c r="F1236" s="147" t="s">
        <v>267</v>
      </c>
      <c r="G1236" s="149"/>
      <c r="H1236" s="18">
        <v>1071</v>
      </c>
      <c r="I1236" s="27">
        <f t="shared" si="19"/>
        <v>76.5</v>
      </c>
    </row>
    <row r="1237" spans="1:9" ht="34.5" customHeight="1">
      <c r="A1237" s="60"/>
      <c r="B1237" s="64"/>
      <c r="C1237" s="64"/>
      <c r="D1237" s="24" t="s">
        <v>1294</v>
      </c>
      <c r="E1237" s="66">
        <v>5000</v>
      </c>
      <c r="F1237" s="147" t="s">
        <v>185</v>
      </c>
      <c r="G1237" s="149"/>
      <c r="H1237" s="18">
        <v>0</v>
      </c>
      <c r="I1237" s="27">
        <f t="shared" si="19"/>
        <v>0</v>
      </c>
    </row>
    <row r="1238" spans="1:9" ht="16.5" customHeight="1">
      <c r="A1238" s="60"/>
      <c r="B1238" s="61" t="s">
        <v>1295</v>
      </c>
      <c r="C1238" s="61"/>
      <c r="D1238" s="62" t="s">
        <v>1296</v>
      </c>
      <c r="E1238" s="63">
        <f>E1239+E1241+E1244+E1246+E1248+E1250+E1252+E1254+E1259+E1261+E1263</f>
        <v>346100</v>
      </c>
      <c r="F1238" s="150" t="s">
        <v>1297</v>
      </c>
      <c r="G1238" s="151"/>
      <c r="H1238" s="21">
        <f>H1239+H1241+H1244+H1246+H1248+H1250+H1252+H1254+H1259+H1261+H1263</f>
        <v>206996.82</v>
      </c>
      <c r="I1238" s="28">
        <f t="shared" si="19"/>
        <v>59.80838485986709</v>
      </c>
    </row>
    <row r="1239" spans="1:9" ht="38.25" customHeight="1">
      <c r="A1239" s="60"/>
      <c r="B1239" s="64"/>
      <c r="C1239" s="65" t="s">
        <v>1298</v>
      </c>
      <c r="D1239" s="24" t="s">
        <v>1299</v>
      </c>
      <c r="E1239" s="66">
        <v>250000</v>
      </c>
      <c r="F1239" s="147" t="s">
        <v>288</v>
      </c>
      <c r="G1239" s="149"/>
      <c r="H1239" s="18">
        <f>H1240</f>
        <v>180000</v>
      </c>
      <c r="I1239" s="27">
        <f t="shared" si="19"/>
        <v>72</v>
      </c>
    </row>
    <row r="1240" spans="1:9" ht="16.5" customHeight="1">
      <c r="A1240" s="60"/>
      <c r="B1240" s="64"/>
      <c r="C1240" s="64"/>
      <c r="D1240" s="24" t="s">
        <v>1300</v>
      </c>
      <c r="E1240" s="66">
        <v>250000</v>
      </c>
      <c r="F1240" s="147" t="s">
        <v>288</v>
      </c>
      <c r="G1240" s="149"/>
      <c r="H1240" s="18">
        <v>180000</v>
      </c>
      <c r="I1240" s="27">
        <f t="shared" si="19"/>
        <v>72</v>
      </c>
    </row>
    <row r="1241" spans="1:9" ht="46.5" customHeight="1">
      <c r="A1241" s="60"/>
      <c r="B1241" s="64"/>
      <c r="C1241" s="65" t="s">
        <v>316</v>
      </c>
      <c r="D1241" s="24" t="s">
        <v>317</v>
      </c>
      <c r="E1241" s="66">
        <v>17000</v>
      </c>
      <c r="F1241" s="147" t="s">
        <v>141</v>
      </c>
      <c r="G1241" s="149"/>
      <c r="H1241" s="18">
        <v>12000</v>
      </c>
      <c r="I1241" s="27">
        <f t="shared" si="19"/>
        <v>70.58823529411765</v>
      </c>
    </row>
    <row r="1242" spans="1:9" ht="28.5" customHeight="1">
      <c r="A1242" s="60"/>
      <c r="B1242" s="64"/>
      <c r="C1242" s="64"/>
      <c r="D1242" s="24" t="s">
        <v>1301</v>
      </c>
      <c r="E1242" s="66">
        <v>5000</v>
      </c>
      <c r="F1242" s="147" t="s">
        <v>185</v>
      </c>
      <c r="G1242" s="149"/>
      <c r="H1242" s="18">
        <v>5000</v>
      </c>
      <c r="I1242" s="27">
        <f t="shared" si="19"/>
        <v>100</v>
      </c>
    </row>
    <row r="1243" spans="1:9" ht="33.75" customHeight="1">
      <c r="A1243" s="60"/>
      <c r="B1243" s="64"/>
      <c r="C1243" s="64"/>
      <c r="D1243" s="24" t="s">
        <v>1328</v>
      </c>
      <c r="E1243" s="66">
        <v>12000</v>
      </c>
      <c r="F1243" s="147" t="s">
        <v>140</v>
      </c>
      <c r="G1243" s="149"/>
      <c r="H1243" s="18">
        <v>12000</v>
      </c>
      <c r="I1243" s="27">
        <f t="shared" si="19"/>
        <v>100</v>
      </c>
    </row>
    <row r="1244" spans="1:9" ht="16.5" customHeight="1">
      <c r="A1244" s="67"/>
      <c r="B1244" s="50"/>
      <c r="C1244" s="10" t="s">
        <v>550</v>
      </c>
      <c r="D1244" s="11" t="s">
        <v>551</v>
      </c>
      <c r="E1244" s="51">
        <v>32400</v>
      </c>
      <c r="F1244" s="145" t="s">
        <v>910</v>
      </c>
      <c r="G1244" s="133"/>
      <c r="H1244" s="18">
        <v>10750</v>
      </c>
      <c r="I1244" s="27">
        <f t="shared" si="19"/>
        <v>33.17901234567901</v>
      </c>
    </row>
    <row r="1245" spans="1:9" ht="21" customHeight="1">
      <c r="A1245" s="73"/>
      <c r="B1245" s="74"/>
      <c r="C1245" s="74"/>
      <c r="D1245" s="25" t="s">
        <v>1329</v>
      </c>
      <c r="E1245" s="75">
        <v>32400</v>
      </c>
      <c r="F1245" s="136" t="s">
        <v>910</v>
      </c>
      <c r="G1245" s="156"/>
      <c r="H1245" s="18">
        <v>10750</v>
      </c>
      <c r="I1245" s="27">
        <f t="shared" si="19"/>
        <v>33.17901234567901</v>
      </c>
    </row>
    <row r="1246" spans="1:9" ht="16.5" customHeight="1">
      <c r="A1246" s="60"/>
      <c r="B1246" s="64"/>
      <c r="C1246" s="65" t="s">
        <v>199</v>
      </c>
      <c r="D1246" s="24" t="s">
        <v>200</v>
      </c>
      <c r="E1246" s="66">
        <v>0</v>
      </c>
      <c r="F1246" s="147" t="s">
        <v>1330</v>
      </c>
      <c r="G1246" s="149"/>
      <c r="H1246" s="18">
        <v>210.06</v>
      </c>
      <c r="I1246" s="27">
        <f t="shared" si="19"/>
        <v>59.1718309859155</v>
      </c>
    </row>
    <row r="1247" spans="1:9" ht="16.5" customHeight="1">
      <c r="A1247" s="60"/>
      <c r="B1247" s="64"/>
      <c r="C1247" s="64"/>
      <c r="D1247" s="24" t="s">
        <v>1331</v>
      </c>
      <c r="E1247" s="66">
        <v>0</v>
      </c>
      <c r="F1247" s="147" t="s">
        <v>1330</v>
      </c>
      <c r="G1247" s="149"/>
      <c r="H1247" s="18">
        <v>210.06</v>
      </c>
      <c r="I1247" s="27">
        <f t="shared" si="19"/>
        <v>59.1718309859155</v>
      </c>
    </row>
    <row r="1248" spans="1:9" ht="16.5" customHeight="1">
      <c r="A1248" s="60"/>
      <c r="B1248" s="64"/>
      <c r="C1248" s="65" t="s">
        <v>202</v>
      </c>
      <c r="D1248" s="24" t="s">
        <v>203</v>
      </c>
      <c r="E1248" s="66">
        <v>0</v>
      </c>
      <c r="F1248" s="147" t="s">
        <v>1332</v>
      </c>
      <c r="G1248" s="149"/>
      <c r="H1248" s="18">
        <v>29.4</v>
      </c>
      <c r="I1248" s="27">
        <f t="shared" si="19"/>
        <v>60</v>
      </c>
    </row>
    <row r="1249" spans="1:9" ht="16.5" customHeight="1">
      <c r="A1249" s="60"/>
      <c r="B1249" s="64"/>
      <c r="C1249" s="64"/>
      <c r="D1249" s="24" t="s">
        <v>1331</v>
      </c>
      <c r="E1249" s="66">
        <v>0</v>
      </c>
      <c r="F1249" s="147" t="s">
        <v>1332</v>
      </c>
      <c r="G1249" s="149"/>
      <c r="H1249" s="18">
        <v>29.4</v>
      </c>
      <c r="I1249" s="27">
        <f t="shared" si="19"/>
        <v>60</v>
      </c>
    </row>
    <row r="1250" spans="1:9" ht="16.5" customHeight="1">
      <c r="A1250" s="60"/>
      <c r="B1250" s="64"/>
      <c r="C1250" s="65" t="s">
        <v>262</v>
      </c>
      <c r="D1250" s="24" t="s">
        <v>263</v>
      </c>
      <c r="E1250" s="66">
        <v>8700</v>
      </c>
      <c r="F1250" s="147" t="s">
        <v>1333</v>
      </c>
      <c r="G1250" s="149"/>
      <c r="H1250" s="18">
        <v>1600</v>
      </c>
      <c r="I1250" s="27">
        <f t="shared" si="19"/>
        <v>76.33587786259541</v>
      </c>
    </row>
    <row r="1251" spans="1:9" ht="35.25" customHeight="1">
      <c r="A1251" s="60"/>
      <c r="B1251" s="64"/>
      <c r="C1251" s="64"/>
      <c r="D1251" s="24" t="s">
        <v>1334</v>
      </c>
      <c r="E1251" s="66">
        <v>8700</v>
      </c>
      <c r="F1251" s="147" t="s">
        <v>1333</v>
      </c>
      <c r="G1251" s="149"/>
      <c r="H1251" s="18">
        <v>1600</v>
      </c>
      <c r="I1251" s="27">
        <f t="shared" si="19"/>
        <v>76.33587786259541</v>
      </c>
    </row>
    <row r="1252" spans="1:9" ht="16.5" customHeight="1">
      <c r="A1252" s="60"/>
      <c r="B1252" s="64"/>
      <c r="C1252" s="65" t="s">
        <v>205</v>
      </c>
      <c r="D1252" s="24" t="s">
        <v>128</v>
      </c>
      <c r="E1252" s="66">
        <v>0</v>
      </c>
      <c r="F1252" s="147" t="s">
        <v>211</v>
      </c>
      <c r="G1252" s="149"/>
      <c r="H1252" s="18">
        <v>68.7</v>
      </c>
      <c r="I1252" s="27">
        <f t="shared" si="19"/>
        <v>68.7</v>
      </c>
    </row>
    <row r="1253" spans="1:9" ht="35.25" customHeight="1">
      <c r="A1253" s="60"/>
      <c r="B1253" s="64"/>
      <c r="C1253" s="64"/>
      <c r="D1253" s="24" t="s">
        <v>1335</v>
      </c>
      <c r="E1253" s="66">
        <v>0</v>
      </c>
      <c r="F1253" s="147" t="s">
        <v>211</v>
      </c>
      <c r="G1253" s="149"/>
      <c r="H1253" s="18">
        <v>68.7</v>
      </c>
      <c r="I1253" s="27">
        <f t="shared" si="19"/>
        <v>68.7</v>
      </c>
    </row>
    <row r="1254" spans="1:9" ht="16.5" customHeight="1">
      <c r="A1254" s="60"/>
      <c r="B1254" s="64"/>
      <c r="C1254" s="65" t="s">
        <v>112</v>
      </c>
      <c r="D1254" s="24" t="s">
        <v>113</v>
      </c>
      <c r="E1254" s="66">
        <v>36000</v>
      </c>
      <c r="F1254" s="147" t="s">
        <v>1336</v>
      </c>
      <c r="G1254" s="149"/>
      <c r="H1254" s="18">
        <f>SUM(H1255:H1258)</f>
        <v>2072.31</v>
      </c>
      <c r="I1254" s="27">
        <f t="shared" si="19"/>
        <v>4.966947893197833</v>
      </c>
    </row>
    <row r="1255" spans="1:9" ht="19.5" customHeight="1">
      <c r="A1255" s="60"/>
      <c r="B1255" s="64"/>
      <c r="C1255" s="64"/>
      <c r="D1255" s="24" t="s">
        <v>1337</v>
      </c>
      <c r="E1255" s="66">
        <v>5000</v>
      </c>
      <c r="F1255" s="147" t="s">
        <v>185</v>
      </c>
      <c r="G1255" s="149"/>
      <c r="H1255" s="18">
        <v>0</v>
      </c>
      <c r="I1255" s="27">
        <f t="shared" si="19"/>
        <v>0</v>
      </c>
    </row>
    <row r="1256" spans="1:9" ht="27" customHeight="1">
      <c r="A1256" s="60"/>
      <c r="B1256" s="64"/>
      <c r="C1256" s="64"/>
      <c r="D1256" s="24" t="s">
        <v>1338</v>
      </c>
      <c r="E1256" s="66">
        <v>25000</v>
      </c>
      <c r="F1256" s="147" t="s">
        <v>285</v>
      </c>
      <c r="G1256" s="149"/>
      <c r="H1256" s="18">
        <v>0</v>
      </c>
      <c r="I1256" s="27">
        <f t="shared" si="19"/>
        <v>0</v>
      </c>
    </row>
    <row r="1257" spans="1:9" ht="28.5" customHeight="1">
      <c r="A1257" s="60"/>
      <c r="B1257" s="64"/>
      <c r="C1257" s="64"/>
      <c r="D1257" s="24" t="s">
        <v>1335</v>
      </c>
      <c r="E1257" s="66">
        <v>0</v>
      </c>
      <c r="F1257" s="147" t="s">
        <v>1339</v>
      </c>
      <c r="G1257" s="149"/>
      <c r="H1257" s="18">
        <v>1413.31</v>
      </c>
      <c r="I1257" s="27">
        <f t="shared" si="19"/>
        <v>24.699580566235582</v>
      </c>
    </row>
    <row r="1258" spans="1:9" ht="29.25" customHeight="1">
      <c r="A1258" s="60"/>
      <c r="B1258" s="64"/>
      <c r="C1258" s="64"/>
      <c r="D1258" s="24" t="s">
        <v>1340</v>
      </c>
      <c r="E1258" s="66">
        <v>6000</v>
      </c>
      <c r="F1258" s="147" t="s">
        <v>446</v>
      </c>
      <c r="G1258" s="149"/>
      <c r="H1258" s="18">
        <v>659</v>
      </c>
      <c r="I1258" s="27">
        <f t="shared" si="19"/>
        <v>10.983333333333333</v>
      </c>
    </row>
    <row r="1259" spans="1:9" ht="28.5" customHeight="1">
      <c r="A1259" s="60"/>
      <c r="B1259" s="64"/>
      <c r="C1259" s="65" t="s">
        <v>555</v>
      </c>
      <c r="D1259" s="24" t="s">
        <v>556</v>
      </c>
      <c r="E1259" s="66">
        <v>0</v>
      </c>
      <c r="F1259" s="147" t="s">
        <v>1341</v>
      </c>
      <c r="G1259" s="149"/>
      <c r="H1259" s="18">
        <v>189.85</v>
      </c>
      <c r="I1259" s="27">
        <f t="shared" si="19"/>
        <v>50.22486772486773</v>
      </c>
    </row>
    <row r="1260" spans="1:9" ht="27.75" customHeight="1">
      <c r="A1260" s="60"/>
      <c r="B1260" s="64"/>
      <c r="C1260" s="64"/>
      <c r="D1260" s="24" t="s">
        <v>1335</v>
      </c>
      <c r="E1260" s="66">
        <v>0</v>
      </c>
      <c r="F1260" s="147" t="s">
        <v>1341</v>
      </c>
      <c r="G1260" s="149"/>
      <c r="H1260" s="18">
        <v>189.85</v>
      </c>
      <c r="I1260" s="27">
        <f t="shared" si="19"/>
        <v>50.22486772486773</v>
      </c>
    </row>
    <row r="1261" spans="1:9" ht="17.25" customHeight="1">
      <c r="A1261" s="60"/>
      <c r="B1261" s="64"/>
      <c r="C1261" s="65" t="s">
        <v>283</v>
      </c>
      <c r="D1261" s="24" t="s">
        <v>284</v>
      </c>
      <c r="E1261" s="66">
        <v>500</v>
      </c>
      <c r="F1261" s="147" t="s">
        <v>233</v>
      </c>
      <c r="G1261" s="149"/>
      <c r="H1261" s="18">
        <v>76.5</v>
      </c>
      <c r="I1261" s="27">
        <f t="shared" si="19"/>
        <v>15.3</v>
      </c>
    </row>
    <row r="1262" spans="1:9" ht="35.25" customHeight="1">
      <c r="A1262" s="60"/>
      <c r="B1262" s="64"/>
      <c r="C1262" s="64"/>
      <c r="D1262" s="24" t="s">
        <v>1342</v>
      </c>
      <c r="E1262" s="66">
        <v>500</v>
      </c>
      <c r="F1262" s="147" t="s">
        <v>233</v>
      </c>
      <c r="G1262" s="149"/>
      <c r="H1262" s="18">
        <v>76.5</v>
      </c>
      <c r="I1262" s="27">
        <f t="shared" si="19"/>
        <v>15.3</v>
      </c>
    </row>
    <row r="1263" spans="1:9" ht="27" customHeight="1">
      <c r="A1263" s="60"/>
      <c r="B1263" s="64"/>
      <c r="C1263" s="65" t="s">
        <v>454</v>
      </c>
      <c r="D1263" s="24" t="s">
        <v>455</v>
      </c>
      <c r="E1263" s="66">
        <v>1500</v>
      </c>
      <c r="F1263" s="147" t="s">
        <v>340</v>
      </c>
      <c r="G1263" s="149"/>
      <c r="H1263" s="18">
        <v>0</v>
      </c>
      <c r="I1263" s="27">
        <f t="shared" si="19"/>
        <v>0</v>
      </c>
    </row>
    <row r="1264" spans="1:9" ht="28.5" customHeight="1">
      <c r="A1264" s="60"/>
      <c r="B1264" s="64"/>
      <c r="C1264" s="64"/>
      <c r="D1264" s="24" t="s">
        <v>1342</v>
      </c>
      <c r="E1264" s="66">
        <v>1500</v>
      </c>
      <c r="F1264" s="147" t="s">
        <v>340</v>
      </c>
      <c r="G1264" s="149"/>
      <c r="H1264" s="18">
        <v>0</v>
      </c>
      <c r="I1264" s="27">
        <f t="shared" si="19"/>
        <v>0</v>
      </c>
    </row>
    <row r="1265" spans="1:9" ht="16.5" customHeight="1">
      <c r="A1265" s="56" t="s">
        <v>1343</v>
      </c>
      <c r="B1265" s="57"/>
      <c r="C1265" s="57"/>
      <c r="D1265" s="58" t="s">
        <v>1344</v>
      </c>
      <c r="E1265" s="59">
        <f>E1266+E1273+E1311+E1317+E1359+E1365+E1384+E1395+E1387+E1455+E1494</f>
        <v>10436507</v>
      </c>
      <c r="F1265" s="157">
        <f>F1266+F1273+F1311+F1317+F1359+F1365+F1384+F1387+F1395+F1455+F1494</f>
        <v>11671397.59</v>
      </c>
      <c r="G1265" s="158"/>
      <c r="H1265" s="23">
        <f>H1266+H1273+H1311+H1317+H1359+H1365+H1384+H1387+H1395+H1455+H1494</f>
        <v>5722315.773</v>
      </c>
      <c r="I1265" s="23">
        <f t="shared" si="19"/>
        <v>49.028539460457196</v>
      </c>
    </row>
    <row r="1266" spans="1:9" ht="16.5" customHeight="1">
      <c r="A1266" s="60"/>
      <c r="B1266" s="61" t="s">
        <v>1345</v>
      </c>
      <c r="C1266" s="61"/>
      <c r="D1266" s="62" t="s">
        <v>1346</v>
      </c>
      <c r="E1266" s="63">
        <f>E1267+E1269+E1271</f>
        <v>691000</v>
      </c>
      <c r="F1266" s="150" t="s">
        <v>1347</v>
      </c>
      <c r="G1266" s="151"/>
      <c r="H1266" s="21">
        <f>H1267+H1269+H1271</f>
        <v>396651.09</v>
      </c>
      <c r="I1266" s="28">
        <f t="shared" si="19"/>
        <v>57.40247322720695</v>
      </c>
    </row>
    <row r="1267" spans="1:9" ht="16.5" customHeight="1">
      <c r="A1267" s="67"/>
      <c r="B1267" s="50"/>
      <c r="C1267" s="10" t="s">
        <v>195</v>
      </c>
      <c r="D1267" s="11" t="s">
        <v>196</v>
      </c>
      <c r="E1267" s="51">
        <v>58000</v>
      </c>
      <c r="F1267" s="145" t="s">
        <v>1348</v>
      </c>
      <c r="G1267" s="133"/>
      <c r="H1267" s="18">
        <f>H1268</f>
        <v>0</v>
      </c>
      <c r="I1267" s="27">
        <f t="shared" si="19"/>
        <v>0</v>
      </c>
    </row>
    <row r="1268" spans="1:9" ht="16.5" customHeight="1">
      <c r="A1268" s="73"/>
      <c r="B1268" s="74"/>
      <c r="C1268" s="74"/>
      <c r="D1268" s="25" t="s">
        <v>632</v>
      </c>
      <c r="E1268" s="75">
        <v>58000</v>
      </c>
      <c r="F1268" s="136" t="s">
        <v>1348</v>
      </c>
      <c r="G1268" s="156"/>
      <c r="H1268" s="18">
        <v>0</v>
      </c>
      <c r="I1268" s="27">
        <f t="shared" si="19"/>
        <v>0</v>
      </c>
    </row>
    <row r="1269" spans="1:9" ht="16.5" customHeight="1">
      <c r="A1269" s="60"/>
      <c r="B1269" s="64"/>
      <c r="C1269" s="65" t="s">
        <v>112</v>
      </c>
      <c r="D1269" s="24" t="s">
        <v>113</v>
      </c>
      <c r="E1269" s="66">
        <v>10000</v>
      </c>
      <c r="F1269" s="147" t="s">
        <v>271</v>
      </c>
      <c r="G1269" s="149"/>
      <c r="H1269" s="18">
        <v>0</v>
      </c>
      <c r="I1269" s="27">
        <f t="shared" si="19"/>
        <v>0</v>
      </c>
    </row>
    <row r="1270" spans="1:9" ht="16.5" customHeight="1">
      <c r="A1270" s="60"/>
      <c r="B1270" s="64"/>
      <c r="C1270" s="64"/>
      <c r="D1270" s="24" t="s">
        <v>632</v>
      </c>
      <c r="E1270" s="66">
        <v>10000</v>
      </c>
      <c r="F1270" s="147" t="s">
        <v>271</v>
      </c>
      <c r="G1270" s="149"/>
      <c r="H1270" s="18">
        <v>0</v>
      </c>
      <c r="I1270" s="27">
        <f t="shared" si="19"/>
        <v>0</v>
      </c>
    </row>
    <row r="1271" spans="1:9" ht="38.25" customHeight="1">
      <c r="A1271" s="60"/>
      <c r="B1271" s="64"/>
      <c r="C1271" s="65" t="s">
        <v>1349</v>
      </c>
      <c r="D1271" s="24" t="s">
        <v>1350</v>
      </c>
      <c r="E1271" s="66">
        <v>623000</v>
      </c>
      <c r="F1271" s="147" t="s">
        <v>1351</v>
      </c>
      <c r="G1271" s="149"/>
      <c r="H1271" s="18">
        <v>396651.09</v>
      </c>
      <c r="I1271" s="27">
        <f t="shared" si="19"/>
        <v>63.66791171749599</v>
      </c>
    </row>
    <row r="1272" spans="1:9" ht="16.5" customHeight="1">
      <c r="A1272" s="60"/>
      <c r="B1272" s="64"/>
      <c r="C1272" s="64"/>
      <c r="D1272" s="24" t="s">
        <v>509</v>
      </c>
      <c r="E1272" s="66">
        <v>623000</v>
      </c>
      <c r="F1272" s="147" t="s">
        <v>1351</v>
      </c>
      <c r="G1272" s="149"/>
      <c r="H1272" s="18">
        <v>396651.09</v>
      </c>
      <c r="I1272" s="27">
        <f t="shared" si="19"/>
        <v>63.66791171749599</v>
      </c>
    </row>
    <row r="1273" spans="1:9" ht="16.5" customHeight="1">
      <c r="A1273" s="60"/>
      <c r="B1273" s="61" t="s">
        <v>1352</v>
      </c>
      <c r="C1273" s="61"/>
      <c r="D1273" s="62" t="s">
        <v>1353</v>
      </c>
      <c r="E1273" s="63">
        <f>E1275+E1277+E1279+E1281+E1283+E1285+E1287+E1289+E1291+E1295+E1297+E1299+E1301+E1303+E1305+E1307+E1309</f>
        <v>499200</v>
      </c>
      <c r="F1273" s="150">
        <f>F1274</f>
        <v>758527</v>
      </c>
      <c r="G1273" s="151"/>
      <c r="H1273" s="21">
        <f>H1274</f>
        <v>222354.37999999995</v>
      </c>
      <c r="I1273" s="28">
        <f t="shared" si="19"/>
        <v>29.313970366249315</v>
      </c>
    </row>
    <row r="1274" spans="1:9" ht="16.5" customHeight="1">
      <c r="A1274" s="79"/>
      <c r="B1274" s="4"/>
      <c r="C1274" s="80"/>
      <c r="D1274" s="81" t="s">
        <v>247</v>
      </c>
      <c r="E1274" s="82">
        <f>E1273</f>
        <v>499200</v>
      </c>
      <c r="F1274" s="134">
        <f>F1275+F1277+F1279+F1281+F1283+F1285+F1287+F1289+F1291+F1293+F1295+F1297+F1299+F1301+F1303+F1305+F1307+F1309</f>
        <v>758527</v>
      </c>
      <c r="G1274" s="135"/>
      <c r="H1274" s="19">
        <f>H1275+H1277+H1279+H1281+H1283+H1285+H1287+H1289+H1291+H1293+H1295+H1297+H1299+H1301+H1303+H1305+H1307+H1309</f>
        <v>222354.37999999995</v>
      </c>
      <c r="I1274" s="19">
        <f t="shared" si="19"/>
        <v>29.313970366249315</v>
      </c>
    </row>
    <row r="1275" spans="1:9" ht="16.5" customHeight="1">
      <c r="A1275" s="60"/>
      <c r="B1275" s="3"/>
      <c r="C1275" s="65" t="s">
        <v>255</v>
      </c>
      <c r="D1275" s="24" t="s">
        <v>256</v>
      </c>
      <c r="E1275" s="66">
        <v>0</v>
      </c>
      <c r="F1275" s="147" t="s">
        <v>415</v>
      </c>
      <c r="G1275" s="149"/>
      <c r="H1275" s="18">
        <v>76.86</v>
      </c>
      <c r="I1275" s="27">
        <f t="shared" si="19"/>
        <v>25.62</v>
      </c>
    </row>
    <row r="1276" spans="1:9" ht="16.5" customHeight="1">
      <c r="A1276" s="60"/>
      <c r="B1276" s="64"/>
      <c r="C1276" s="64"/>
      <c r="D1276" s="24" t="s">
        <v>1354</v>
      </c>
      <c r="E1276" s="66">
        <v>0</v>
      </c>
      <c r="F1276" s="147" t="s">
        <v>415</v>
      </c>
      <c r="G1276" s="149"/>
      <c r="H1276" s="18">
        <v>76.86</v>
      </c>
      <c r="I1276" s="27">
        <f t="shared" si="19"/>
        <v>25.62</v>
      </c>
    </row>
    <row r="1277" spans="1:9" ht="16.5" customHeight="1">
      <c r="A1277" s="60"/>
      <c r="B1277" s="64"/>
      <c r="C1277" s="65" t="s">
        <v>195</v>
      </c>
      <c r="D1277" s="24" t="s">
        <v>196</v>
      </c>
      <c r="E1277" s="66">
        <v>261743</v>
      </c>
      <c r="F1277" s="147" t="s">
        <v>1355</v>
      </c>
      <c r="G1277" s="149"/>
      <c r="H1277" s="18">
        <f>H1278</f>
        <v>108210.48</v>
      </c>
      <c r="I1277" s="27">
        <f t="shared" si="19"/>
        <v>41.34226321238773</v>
      </c>
    </row>
    <row r="1278" spans="1:9" ht="16.5" customHeight="1">
      <c r="A1278" s="60"/>
      <c r="B1278" s="64"/>
      <c r="C1278" s="64"/>
      <c r="D1278" s="24" t="s">
        <v>1354</v>
      </c>
      <c r="E1278" s="66">
        <v>261743</v>
      </c>
      <c r="F1278" s="147" t="s">
        <v>1355</v>
      </c>
      <c r="G1278" s="149"/>
      <c r="H1278" s="18">
        <v>108210.48</v>
      </c>
      <c r="I1278" s="27">
        <f t="shared" si="19"/>
        <v>41.34226321238773</v>
      </c>
    </row>
    <row r="1279" spans="1:9" ht="16.5" customHeight="1">
      <c r="A1279" s="60"/>
      <c r="B1279" s="64"/>
      <c r="C1279" s="65" t="s">
        <v>223</v>
      </c>
      <c r="D1279" s="24" t="s">
        <v>224</v>
      </c>
      <c r="E1279" s="66">
        <v>18512</v>
      </c>
      <c r="F1279" s="147">
        <f>F1280</f>
        <v>14780.03</v>
      </c>
      <c r="G1279" s="149"/>
      <c r="H1279" s="18">
        <f>H1280</f>
        <v>14780.03</v>
      </c>
      <c r="I1279" s="27">
        <f t="shared" si="19"/>
        <v>100.00000000000001</v>
      </c>
    </row>
    <row r="1280" spans="1:9" ht="16.5" customHeight="1">
      <c r="A1280" s="60"/>
      <c r="B1280" s="64"/>
      <c r="C1280" s="64"/>
      <c r="D1280" s="24" t="s">
        <v>1354</v>
      </c>
      <c r="E1280" s="66">
        <v>18512</v>
      </c>
      <c r="F1280" s="147">
        <v>14780.03</v>
      </c>
      <c r="G1280" s="149"/>
      <c r="H1280" s="18">
        <v>14780.03</v>
      </c>
      <c r="I1280" s="27">
        <f t="shared" si="19"/>
        <v>100.00000000000001</v>
      </c>
    </row>
    <row r="1281" spans="1:9" ht="16.5" customHeight="1">
      <c r="A1281" s="60"/>
      <c r="B1281" s="64"/>
      <c r="C1281" s="65" t="s">
        <v>199</v>
      </c>
      <c r="D1281" s="24" t="s">
        <v>200</v>
      </c>
      <c r="E1281" s="66">
        <v>40633</v>
      </c>
      <c r="F1281" s="147" t="s">
        <v>1357</v>
      </c>
      <c r="G1281" s="149"/>
      <c r="H1281" s="18">
        <f>H1282</f>
        <v>21407.4</v>
      </c>
      <c r="I1281" s="27">
        <f t="shared" si="19"/>
        <v>52.684763615780284</v>
      </c>
    </row>
    <row r="1282" spans="1:9" ht="16.5" customHeight="1">
      <c r="A1282" s="60"/>
      <c r="B1282" s="64"/>
      <c r="C1282" s="64"/>
      <c r="D1282" s="24" t="s">
        <v>1354</v>
      </c>
      <c r="E1282" s="66">
        <v>40633</v>
      </c>
      <c r="F1282" s="147" t="s">
        <v>1357</v>
      </c>
      <c r="G1282" s="149"/>
      <c r="H1282" s="18">
        <v>21407.4</v>
      </c>
      <c r="I1282" s="27">
        <f t="shared" si="19"/>
        <v>52.684763615780284</v>
      </c>
    </row>
    <row r="1283" spans="1:9" ht="16.5" customHeight="1">
      <c r="A1283" s="60"/>
      <c r="B1283" s="64"/>
      <c r="C1283" s="65" t="s">
        <v>202</v>
      </c>
      <c r="D1283" s="24" t="s">
        <v>203</v>
      </c>
      <c r="E1283" s="66">
        <v>6329</v>
      </c>
      <c r="F1283" s="147" t="s">
        <v>1358</v>
      </c>
      <c r="G1283" s="149"/>
      <c r="H1283" s="18">
        <f>H1284</f>
        <v>2994.5</v>
      </c>
      <c r="I1283" s="27">
        <f t="shared" si="19"/>
        <v>47.31395165112972</v>
      </c>
    </row>
    <row r="1284" spans="1:9" ht="16.5" customHeight="1">
      <c r="A1284" s="60"/>
      <c r="B1284" s="64"/>
      <c r="C1284" s="64"/>
      <c r="D1284" s="24" t="s">
        <v>1354</v>
      </c>
      <c r="E1284" s="66">
        <v>6329</v>
      </c>
      <c r="F1284" s="147" t="s">
        <v>1358</v>
      </c>
      <c r="G1284" s="149"/>
      <c r="H1284" s="18">
        <v>2994.5</v>
      </c>
      <c r="I1284" s="27">
        <f t="shared" si="19"/>
        <v>47.31395165112972</v>
      </c>
    </row>
    <row r="1285" spans="1:9" ht="16.5" customHeight="1">
      <c r="A1285" s="60"/>
      <c r="B1285" s="64"/>
      <c r="C1285" s="65" t="s">
        <v>262</v>
      </c>
      <c r="D1285" s="24" t="s">
        <v>263</v>
      </c>
      <c r="E1285" s="66">
        <v>10000</v>
      </c>
      <c r="F1285" s="147" t="s">
        <v>271</v>
      </c>
      <c r="G1285" s="149"/>
      <c r="H1285" s="18">
        <f>H1286</f>
        <v>3500</v>
      </c>
      <c r="I1285" s="27">
        <f t="shared" si="19"/>
        <v>35</v>
      </c>
    </row>
    <row r="1286" spans="1:9" ht="16.5" customHeight="1">
      <c r="A1286" s="60"/>
      <c r="B1286" s="64"/>
      <c r="C1286" s="64"/>
      <c r="D1286" s="24" t="s">
        <v>1354</v>
      </c>
      <c r="E1286" s="66">
        <v>10000</v>
      </c>
      <c r="F1286" s="147" t="s">
        <v>271</v>
      </c>
      <c r="G1286" s="149"/>
      <c r="H1286" s="18">
        <v>3500</v>
      </c>
      <c r="I1286" s="27">
        <f t="shared" si="19"/>
        <v>35</v>
      </c>
    </row>
    <row r="1287" spans="1:9" ht="16.5" customHeight="1">
      <c r="A1287" s="60"/>
      <c r="B1287" s="64"/>
      <c r="C1287" s="65" t="s">
        <v>205</v>
      </c>
      <c r="D1287" s="24" t="s">
        <v>128</v>
      </c>
      <c r="E1287" s="66">
        <v>27600</v>
      </c>
      <c r="F1287" s="147">
        <f>F1288</f>
        <v>23611.97</v>
      </c>
      <c r="G1287" s="149"/>
      <c r="H1287" s="18">
        <f>H1288</f>
        <v>9238.16</v>
      </c>
      <c r="I1287" s="27">
        <f t="shared" si="19"/>
        <v>39.12490148005439</v>
      </c>
    </row>
    <row r="1288" spans="1:9" ht="16.5" customHeight="1">
      <c r="A1288" s="60"/>
      <c r="B1288" s="64"/>
      <c r="C1288" s="64"/>
      <c r="D1288" s="24" t="s">
        <v>1354</v>
      </c>
      <c r="E1288" s="66">
        <v>23611.97</v>
      </c>
      <c r="F1288" s="147">
        <v>23611.97</v>
      </c>
      <c r="G1288" s="149"/>
      <c r="H1288" s="18">
        <v>9238.16</v>
      </c>
      <c r="I1288" s="27">
        <f t="shared" si="19"/>
        <v>39.12490148005439</v>
      </c>
    </row>
    <row r="1289" spans="1:9" ht="16.5" customHeight="1">
      <c r="A1289" s="60"/>
      <c r="B1289" s="64"/>
      <c r="C1289" s="65" t="s">
        <v>1180</v>
      </c>
      <c r="D1289" s="24" t="s">
        <v>1181</v>
      </c>
      <c r="E1289" s="66">
        <v>200</v>
      </c>
      <c r="F1289" s="147" t="s">
        <v>232</v>
      </c>
      <c r="G1289" s="149"/>
      <c r="H1289" s="18">
        <v>0</v>
      </c>
      <c r="I1289" s="27">
        <f t="shared" si="19"/>
        <v>0</v>
      </c>
    </row>
    <row r="1290" spans="1:9" ht="16.5" customHeight="1">
      <c r="A1290" s="60"/>
      <c r="B1290" s="64"/>
      <c r="C1290" s="64"/>
      <c r="D1290" s="24" t="s">
        <v>1354</v>
      </c>
      <c r="E1290" s="66">
        <v>200</v>
      </c>
      <c r="F1290" s="147" t="s">
        <v>232</v>
      </c>
      <c r="G1290" s="149"/>
      <c r="H1290" s="18">
        <v>0</v>
      </c>
      <c r="I1290" s="27">
        <f aca="true" t="shared" si="20" ref="I1290:I1353">H1290/F1290%</f>
        <v>0</v>
      </c>
    </row>
    <row r="1291" spans="1:9" ht="16.5" customHeight="1">
      <c r="A1291" s="60"/>
      <c r="B1291" s="64"/>
      <c r="C1291" s="65" t="s">
        <v>372</v>
      </c>
      <c r="D1291" s="24" t="s">
        <v>373</v>
      </c>
      <c r="E1291" s="66">
        <v>29628</v>
      </c>
      <c r="F1291" s="147" t="s">
        <v>1359</v>
      </c>
      <c r="G1291" s="149"/>
      <c r="H1291" s="18">
        <f>H1292</f>
        <v>17028.09</v>
      </c>
      <c r="I1291" s="27">
        <f t="shared" si="20"/>
        <v>57.472964763061974</v>
      </c>
    </row>
    <row r="1292" spans="1:9" ht="16.5" customHeight="1">
      <c r="A1292" s="60"/>
      <c r="B1292" s="64"/>
      <c r="C1292" s="15"/>
      <c r="D1292" s="24" t="s">
        <v>1354</v>
      </c>
      <c r="E1292" s="66">
        <v>29628</v>
      </c>
      <c r="F1292" s="147" t="s">
        <v>1359</v>
      </c>
      <c r="G1292" s="149"/>
      <c r="H1292" s="18">
        <v>17028.09</v>
      </c>
      <c r="I1292" s="27">
        <f t="shared" si="20"/>
        <v>57.472964763061974</v>
      </c>
    </row>
    <row r="1293" spans="1:9" ht="16.5" customHeight="1">
      <c r="A1293" s="60"/>
      <c r="B1293" s="64"/>
      <c r="C1293" s="16">
        <v>4270</v>
      </c>
      <c r="D1293" s="24" t="s">
        <v>144</v>
      </c>
      <c r="E1293" s="66">
        <v>0</v>
      </c>
      <c r="F1293" s="147">
        <v>277007</v>
      </c>
      <c r="G1293" s="148"/>
      <c r="H1293" s="18">
        <v>0</v>
      </c>
      <c r="I1293" s="27">
        <f t="shared" si="20"/>
        <v>0</v>
      </c>
    </row>
    <row r="1294" spans="1:9" ht="16.5" customHeight="1">
      <c r="A1294" s="60"/>
      <c r="B1294" s="64"/>
      <c r="C1294" s="17"/>
      <c r="D1294" s="24" t="s">
        <v>1354</v>
      </c>
      <c r="E1294" s="66">
        <v>0</v>
      </c>
      <c r="F1294" s="147">
        <v>277007</v>
      </c>
      <c r="G1294" s="148"/>
      <c r="H1294" s="18">
        <v>0</v>
      </c>
      <c r="I1294" s="27">
        <f t="shared" si="20"/>
        <v>0</v>
      </c>
    </row>
    <row r="1295" spans="1:9" ht="16.5" customHeight="1">
      <c r="A1295" s="60"/>
      <c r="B1295" s="64"/>
      <c r="C1295" s="65" t="s">
        <v>230</v>
      </c>
      <c r="D1295" s="24" t="s">
        <v>231</v>
      </c>
      <c r="E1295" s="66">
        <v>320</v>
      </c>
      <c r="F1295" s="147">
        <f>F1296</f>
        <v>360</v>
      </c>
      <c r="G1295" s="149"/>
      <c r="H1295" s="18">
        <f>H1296</f>
        <v>320</v>
      </c>
      <c r="I1295" s="27">
        <f t="shared" si="20"/>
        <v>88.88888888888889</v>
      </c>
    </row>
    <row r="1296" spans="1:9" ht="16.5" customHeight="1">
      <c r="A1296" s="60"/>
      <c r="B1296" s="64"/>
      <c r="C1296" s="64"/>
      <c r="D1296" s="24" t="s">
        <v>1354</v>
      </c>
      <c r="E1296" s="66">
        <v>320</v>
      </c>
      <c r="F1296" s="147">
        <v>360</v>
      </c>
      <c r="G1296" s="149"/>
      <c r="H1296" s="18">
        <v>320</v>
      </c>
      <c r="I1296" s="27">
        <f t="shared" si="20"/>
        <v>88.88888888888889</v>
      </c>
    </row>
    <row r="1297" spans="1:9" ht="16.5" customHeight="1">
      <c r="A1297" s="67"/>
      <c r="B1297" s="50"/>
      <c r="C1297" s="10" t="s">
        <v>112</v>
      </c>
      <c r="D1297" s="11" t="s">
        <v>113</v>
      </c>
      <c r="E1297" s="51">
        <v>90175</v>
      </c>
      <c r="F1297" s="145">
        <f>F1298</f>
        <v>79425</v>
      </c>
      <c r="G1297" s="133"/>
      <c r="H1297" s="18">
        <f>H1298</f>
        <v>36504.29</v>
      </c>
      <c r="I1297" s="27">
        <f t="shared" si="20"/>
        <v>45.960705067673906</v>
      </c>
    </row>
    <row r="1298" spans="1:9" ht="16.5" customHeight="1">
      <c r="A1298" s="73"/>
      <c r="B1298" s="74"/>
      <c r="C1298" s="74"/>
      <c r="D1298" s="25" t="s">
        <v>1354</v>
      </c>
      <c r="E1298" s="75">
        <v>90175</v>
      </c>
      <c r="F1298" s="136">
        <v>79425</v>
      </c>
      <c r="G1298" s="156"/>
      <c r="H1298" s="18">
        <v>36504.29</v>
      </c>
      <c r="I1298" s="27">
        <f t="shared" si="20"/>
        <v>45.960705067673906</v>
      </c>
    </row>
    <row r="1299" spans="1:9" ht="16.5" customHeight="1">
      <c r="A1299" s="60"/>
      <c r="B1299" s="64"/>
      <c r="C1299" s="65" t="s">
        <v>605</v>
      </c>
      <c r="D1299" s="24" t="s">
        <v>606</v>
      </c>
      <c r="E1299" s="66">
        <v>0</v>
      </c>
      <c r="F1299" s="147" t="s">
        <v>1115</v>
      </c>
      <c r="G1299" s="149"/>
      <c r="H1299" s="18">
        <v>202.36</v>
      </c>
      <c r="I1299" s="27">
        <f t="shared" si="20"/>
        <v>44.96888888888889</v>
      </c>
    </row>
    <row r="1300" spans="1:9" ht="16.5" customHeight="1">
      <c r="A1300" s="60"/>
      <c r="B1300" s="64"/>
      <c r="C1300" s="64"/>
      <c r="D1300" s="24" t="s">
        <v>1354</v>
      </c>
      <c r="E1300" s="66">
        <v>0</v>
      </c>
      <c r="F1300" s="147" t="s">
        <v>1115</v>
      </c>
      <c r="G1300" s="149"/>
      <c r="H1300" s="18">
        <v>202.36</v>
      </c>
      <c r="I1300" s="27">
        <f t="shared" si="20"/>
        <v>44.96888888888889</v>
      </c>
    </row>
    <row r="1301" spans="1:9" ht="30.75" customHeight="1">
      <c r="A1301" s="60"/>
      <c r="B1301" s="64"/>
      <c r="C1301" s="65" t="s">
        <v>558</v>
      </c>
      <c r="D1301" s="24" t="s">
        <v>559</v>
      </c>
      <c r="E1301" s="66">
        <v>850</v>
      </c>
      <c r="F1301" s="147" t="s">
        <v>767</v>
      </c>
      <c r="G1301" s="149"/>
      <c r="H1301" s="18">
        <v>384.53</v>
      </c>
      <c r="I1301" s="27">
        <f t="shared" si="20"/>
        <v>45.23882352941176</v>
      </c>
    </row>
    <row r="1302" spans="1:9" ht="16.5" customHeight="1">
      <c r="A1302" s="60"/>
      <c r="B1302" s="64"/>
      <c r="C1302" s="64"/>
      <c r="D1302" s="24" t="s">
        <v>1354</v>
      </c>
      <c r="E1302" s="66">
        <v>850</v>
      </c>
      <c r="F1302" s="147" t="s">
        <v>767</v>
      </c>
      <c r="G1302" s="149"/>
      <c r="H1302" s="18">
        <v>384.53</v>
      </c>
      <c r="I1302" s="27">
        <f t="shared" si="20"/>
        <v>45.23882352941176</v>
      </c>
    </row>
    <row r="1303" spans="1:9" ht="16.5" customHeight="1">
      <c r="A1303" s="60"/>
      <c r="B1303" s="64"/>
      <c r="C1303" s="65" t="s">
        <v>283</v>
      </c>
      <c r="D1303" s="24" t="s">
        <v>284</v>
      </c>
      <c r="E1303" s="66">
        <v>1000</v>
      </c>
      <c r="F1303" s="147" t="s">
        <v>174</v>
      </c>
      <c r="G1303" s="149"/>
      <c r="H1303" s="18">
        <f>H1304</f>
        <v>748.86</v>
      </c>
      <c r="I1303" s="27">
        <f t="shared" si="20"/>
        <v>74.886</v>
      </c>
    </row>
    <row r="1304" spans="1:9" ht="16.5" customHeight="1">
      <c r="A1304" s="60"/>
      <c r="B1304" s="64"/>
      <c r="C1304" s="64"/>
      <c r="D1304" s="24" t="s">
        <v>1354</v>
      </c>
      <c r="E1304" s="66">
        <v>1000</v>
      </c>
      <c r="F1304" s="147" t="s">
        <v>174</v>
      </c>
      <c r="G1304" s="149"/>
      <c r="H1304" s="18">
        <v>748.86</v>
      </c>
      <c r="I1304" s="27">
        <f t="shared" si="20"/>
        <v>74.886</v>
      </c>
    </row>
    <row r="1305" spans="1:9" ht="16.5" customHeight="1">
      <c r="A1305" s="60"/>
      <c r="B1305" s="64"/>
      <c r="C1305" s="65" t="s">
        <v>213</v>
      </c>
      <c r="D1305" s="24" t="s">
        <v>214</v>
      </c>
      <c r="E1305" s="66">
        <v>1000</v>
      </c>
      <c r="F1305" s="147" t="s">
        <v>174</v>
      </c>
      <c r="G1305" s="149"/>
      <c r="H1305" s="18">
        <v>0</v>
      </c>
      <c r="I1305" s="27">
        <f t="shared" si="20"/>
        <v>0</v>
      </c>
    </row>
    <row r="1306" spans="1:9" ht="16.5" customHeight="1">
      <c r="A1306" s="60"/>
      <c r="B1306" s="64"/>
      <c r="C1306" s="64"/>
      <c r="D1306" s="24" t="s">
        <v>1354</v>
      </c>
      <c r="E1306" s="66">
        <v>1000</v>
      </c>
      <c r="F1306" s="147" t="s">
        <v>174</v>
      </c>
      <c r="G1306" s="149"/>
      <c r="H1306" s="18">
        <v>0</v>
      </c>
      <c r="I1306" s="27">
        <f t="shared" si="20"/>
        <v>0</v>
      </c>
    </row>
    <row r="1307" spans="1:9" ht="16.5" customHeight="1">
      <c r="A1307" s="60"/>
      <c r="B1307" s="64"/>
      <c r="C1307" s="65" t="s">
        <v>235</v>
      </c>
      <c r="D1307" s="24" t="s">
        <v>236</v>
      </c>
      <c r="E1307" s="66">
        <v>10210</v>
      </c>
      <c r="F1307" s="147" t="s">
        <v>1360</v>
      </c>
      <c r="G1307" s="149"/>
      <c r="H1307" s="18">
        <v>6837.05</v>
      </c>
      <c r="I1307" s="27">
        <f t="shared" si="20"/>
        <v>66.96425073457395</v>
      </c>
    </row>
    <row r="1308" spans="1:9" ht="16.5" customHeight="1">
      <c r="A1308" s="60"/>
      <c r="B1308" s="64"/>
      <c r="C1308" s="64"/>
      <c r="D1308" s="24" t="s">
        <v>1354</v>
      </c>
      <c r="E1308" s="66">
        <v>10210</v>
      </c>
      <c r="F1308" s="147" t="s">
        <v>1360</v>
      </c>
      <c r="G1308" s="149"/>
      <c r="H1308" s="18">
        <v>6837.05</v>
      </c>
      <c r="I1308" s="27">
        <f t="shared" si="20"/>
        <v>66.96425073457395</v>
      </c>
    </row>
    <row r="1309" spans="1:9" ht="32.25" customHeight="1">
      <c r="A1309" s="60"/>
      <c r="B1309" s="64"/>
      <c r="C1309" s="65" t="s">
        <v>454</v>
      </c>
      <c r="D1309" s="24" t="s">
        <v>455</v>
      </c>
      <c r="E1309" s="66">
        <v>1000</v>
      </c>
      <c r="F1309" s="147" t="s">
        <v>174</v>
      </c>
      <c r="G1309" s="149"/>
      <c r="H1309" s="18">
        <v>121.77</v>
      </c>
      <c r="I1309" s="27">
        <f t="shared" si="20"/>
        <v>12.177</v>
      </c>
    </row>
    <row r="1310" spans="1:9" ht="16.5" customHeight="1">
      <c r="A1310" s="60"/>
      <c r="B1310" s="64"/>
      <c r="C1310" s="64"/>
      <c r="D1310" s="24" t="s">
        <v>1354</v>
      </c>
      <c r="E1310" s="66">
        <v>1000</v>
      </c>
      <c r="F1310" s="147" t="s">
        <v>174</v>
      </c>
      <c r="G1310" s="149"/>
      <c r="H1310" s="18">
        <v>121.77</v>
      </c>
      <c r="I1310" s="27">
        <f t="shared" si="20"/>
        <v>12.177</v>
      </c>
    </row>
    <row r="1311" spans="1:9" ht="16.5" customHeight="1">
      <c r="A1311" s="60"/>
      <c r="B1311" s="61" t="s">
        <v>1361</v>
      </c>
      <c r="C1311" s="61"/>
      <c r="D1311" s="62" t="s">
        <v>1362</v>
      </c>
      <c r="E1311" s="63">
        <v>0</v>
      </c>
      <c r="F1311" s="150" t="s">
        <v>185</v>
      </c>
      <c r="G1311" s="151"/>
      <c r="H1311" s="21">
        <f>H1312</f>
        <v>3056.76</v>
      </c>
      <c r="I1311" s="28">
        <f t="shared" si="20"/>
        <v>61.135200000000005</v>
      </c>
    </row>
    <row r="1312" spans="1:9" ht="16.5" customHeight="1">
      <c r="A1312" s="60"/>
      <c r="B1312" s="4"/>
      <c r="C1312" s="80"/>
      <c r="D1312" s="81" t="s">
        <v>247</v>
      </c>
      <c r="E1312" s="82"/>
      <c r="F1312" s="178">
        <v>5000</v>
      </c>
      <c r="G1312" s="179"/>
      <c r="H1312" s="19">
        <f>H1313+H1315</f>
        <v>3056.76</v>
      </c>
      <c r="I1312" s="27">
        <f t="shared" si="20"/>
        <v>61.135200000000005</v>
      </c>
    </row>
    <row r="1313" spans="1:9" ht="16.5" customHeight="1">
      <c r="A1313" s="60"/>
      <c r="B1313" s="3"/>
      <c r="C1313" s="65" t="s">
        <v>112</v>
      </c>
      <c r="D1313" s="24" t="s">
        <v>113</v>
      </c>
      <c r="E1313" s="66">
        <v>0</v>
      </c>
      <c r="F1313" s="147" t="s">
        <v>764</v>
      </c>
      <c r="G1313" s="149"/>
      <c r="H1313" s="18">
        <v>2456.76</v>
      </c>
      <c r="I1313" s="27">
        <f t="shared" si="20"/>
        <v>64.65157894736842</v>
      </c>
    </row>
    <row r="1314" spans="1:9" ht="16.5" customHeight="1">
      <c r="A1314" s="60"/>
      <c r="B1314" s="64"/>
      <c r="C1314" s="64"/>
      <c r="D1314" s="24" t="s">
        <v>1363</v>
      </c>
      <c r="E1314" s="66">
        <v>0</v>
      </c>
      <c r="F1314" s="147" t="s">
        <v>764</v>
      </c>
      <c r="G1314" s="149"/>
      <c r="H1314" s="18">
        <v>2456.76</v>
      </c>
      <c r="I1314" s="27">
        <f t="shared" si="20"/>
        <v>64.65157894736842</v>
      </c>
    </row>
    <row r="1315" spans="1:9" ht="34.5" customHeight="1">
      <c r="A1315" s="60"/>
      <c r="B1315" s="64"/>
      <c r="C1315" s="65" t="s">
        <v>454</v>
      </c>
      <c r="D1315" s="24" t="s">
        <v>455</v>
      </c>
      <c r="E1315" s="66">
        <v>0</v>
      </c>
      <c r="F1315" s="147" t="s">
        <v>932</v>
      </c>
      <c r="G1315" s="149"/>
      <c r="H1315" s="18">
        <v>600</v>
      </c>
      <c r="I1315" s="27">
        <f t="shared" si="20"/>
        <v>50</v>
      </c>
    </row>
    <row r="1316" spans="1:9" ht="16.5" customHeight="1">
      <c r="A1316" s="60"/>
      <c r="B1316" s="64"/>
      <c r="C1316" s="64"/>
      <c r="D1316" s="24" t="s">
        <v>1331</v>
      </c>
      <c r="E1316" s="66">
        <v>0</v>
      </c>
      <c r="F1316" s="147" t="s">
        <v>932</v>
      </c>
      <c r="G1316" s="149"/>
      <c r="H1316" s="18">
        <v>600</v>
      </c>
      <c r="I1316" s="27">
        <f t="shared" si="20"/>
        <v>50</v>
      </c>
    </row>
    <row r="1317" spans="1:9" ht="51" customHeight="1">
      <c r="A1317" s="60"/>
      <c r="B1317" s="61" t="s">
        <v>1364</v>
      </c>
      <c r="C1317" s="61"/>
      <c r="D1317" s="62" t="s">
        <v>1365</v>
      </c>
      <c r="E1317" s="63">
        <f>E1318</f>
        <v>4527000</v>
      </c>
      <c r="F1317" s="150" t="s">
        <v>1366</v>
      </c>
      <c r="G1317" s="151"/>
      <c r="H1317" s="21">
        <f>H1318</f>
        <v>2411499.813</v>
      </c>
      <c r="I1317" s="28">
        <f t="shared" si="20"/>
        <v>48.316966800240436</v>
      </c>
    </row>
    <row r="1318" spans="1:9" s="6" customFormat="1" ht="18.75" customHeight="1">
      <c r="A1318" s="99"/>
      <c r="B1318" s="7"/>
      <c r="C1318" s="97"/>
      <c r="D1318" s="81" t="s">
        <v>247</v>
      </c>
      <c r="E1318" s="82">
        <f>E1319+E1333+E1335+E1337+E1339+E1341+E1343+E1345+E1347+E1349+E1351+E1353+E1355+E1357</f>
        <v>4527000</v>
      </c>
      <c r="F1318" s="134">
        <f>F1319+F1333+F1335+F1337+F1339+F1341+F1343+F1345+F1347+F1349+F1351+F1353+F1355+F1357</f>
        <v>4991000</v>
      </c>
      <c r="G1318" s="148"/>
      <c r="H1318" s="19">
        <f>H1319+H1333+H1335+H1337+H1339+H1341+H1343+H1345+H1347+H1349+H1351+H1353+H1355+H1357</f>
        <v>2411499.813</v>
      </c>
      <c r="I1318" s="19">
        <f t="shared" si="20"/>
        <v>48.316966800240436</v>
      </c>
    </row>
    <row r="1319" spans="1:9" ht="16.5" customHeight="1">
      <c r="A1319" s="60"/>
      <c r="B1319" s="3"/>
      <c r="C1319" s="65" t="s">
        <v>1367</v>
      </c>
      <c r="D1319" s="24" t="s">
        <v>1368</v>
      </c>
      <c r="E1319" s="66">
        <v>4339596</v>
      </c>
      <c r="F1319" s="147" t="s">
        <v>1369</v>
      </c>
      <c r="G1319" s="149"/>
      <c r="H1319" s="18">
        <v>2341131.44</v>
      </c>
      <c r="I1319" s="27">
        <f t="shared" si="20"/>
        <v>48.7370594862682</v>
      </c>
    </row>
    <row r="1320" spans="1:9" ht="16.5" customHeight="1">
      <c r="A1320" s="60"/>
      <c r="B1320" s="64"/>
      <c r="C1320" s="64"/>
      <c r="D1320" s="24" t="s">
        <v>1356</v>
      </c>
      <c r="E1320" s="66">
        <v>4339596</v>
      </c>
      <c r="F1320" s="147" t="s">
        <v>1369</v>
      </c>
      <c r="G1320" s="149"/>
      <c r="H1320" s="18">
        <v>2341131.44</v>
      </c>
      <c r="I1320" s="27">
        <f t="shared" si="20"/>
        <v>48.7370594862682</v>
      </c>
    </row>
    <row r="1321" spans="1:9" ht="16.5" customHeight="1">
      <c r="A1321" s="60"/>
      <c r="B1321" s="64"/>
      <c r="C1321" s="64"/>
      <c r="D1321" s="24" t="s">
        <v>521</v>
      </c>
      <c r="E1321" s="66"/>
      <c r="F1321" s="32"/>
      <c r="G1321" s="33"/>
      <c r="H1321" s="18">
        <v>673910.76</v>
      </c>
      <c r="I1321" s="27"/>
    </row>
    <row r="1322" spans="1:9" ht="16.5" customHeight="1">
      <c r="A1322" s="60"/>
      <c r="B1322" s="64"/>
      <c r="C1322" s="64"/>
      <c r="D1322" s="24" t="s">
        <v>510</v>
      </c>
      <c r="E1322" s="66"/>
      <c r="F1322" s="32"/>
      <c r="G1322" s="33"/>
      <c r="H1322" s="18">
        <v>29000</v>
      </c>
      <c r="I1322" s="27"/>
    </row>
    <row r="1323" spans="1:9" ht="16.5" customHeight="1">
      <c r="A1323" s="67"/>
      <c r="B1323" s="50"/>
      <c r="C1323" s="50"/>
      <c r="D1323" s="11" t="s">
        <v>511</v>
      </c>
      <c r="E1323" s="51"/>
      <c r="F1323" s="48"/>
      <c r="G1323" s="49"/>
      <c r="H1323" s="18">
        <v>64000</v>
      </c>
      <c r="I1323" s="27"/>
    </row>
    <row r="1324" spans="1:9" ht="16.5" customHeight="1">
      <c r="A1324" s="73"/>
      <c r="B1324" s="74"/>
      <c r="C1324" s="74"/>
      <c r="D1324" s="25" t="s">
        <v>512</v>
      </c>
      <c r="E1324" s="75"/>
      <c r="F1324" s="76"/>
      <c r="G1324" s="77"/>
      <c r="H1324" s="18">
        <v>82213.9</v>
      </c>
      <c r="I1324" s="27"/>
    </row>
    <row r="1325" spans="1:9" ht="16.5" customHeight="1">
      <c r="A1325" s="60"/>
      <c r="B1325" s="64"/>
      <c r="C1325" s="64"/>
      <c r="D1325" s="24" t="s">
        <v>513</v>
      </c>
      <c r="E1325" s="66"/>
      <c r="F1325" s="32"/>
      <c r="G1325" s="33"/>
      <c r="H1325" s="18">
        <v>98620</v>
      </c>
      <c r="I1325" s="27"/>
    </row>
    <row r="1326" spans="1:9" ht="16.5" customHeight="1">
      <c r="A1326" s="60"/>
      <c r="B1326" s="64"/>
      <c r="C1326" s="64"/>
      <c r="D1326" s="24" t="s">
        <v>514</v>
      </c>
      <c r="E1326" s="66"/>
      <c r="F1326" s="32"/>
      <c r="G1326" s="33"/>
      <c r="H1326" s="18">
        <v>31340</v>
      </c>
      <c r="I1326" s="27"/>
    </row>
    <row r="1327" spans="1:9" ht="16.5" customHeight="1">
      <c r="A1327" s="60"/>
      <c r="B1327" s="64"/>
      <c r="C1327" s="64"/>
      <c r="D1327" s="24" t="s">
        <v>515</v>
      </c>
      <c r="E1327" s="66"/>
      <c r="F1327" s="32"/>
      <c r="G1327" s="33"/>
      <c r="H1327" s="18">
        <v>58910</v>
      </c>
      <c r="I1327" s="27"/>
    </row>
    <row r="1328" spans="1:9" ht="16.5" customHeight="1">
      <c r="A1328" s="60"/>
      <c r="B1328" s="64"/>
      <c r="C1328" s="64"/>
      <c r="D1328" s="24" t="s">
        <v>516</v>
      </c>
      <c r="E1328" s="66"/>
      <c r="F1328" s="32"/>
      <c r="G1328" s="33"/>
      <c r="H1328" s="18">
        <v>82160</v>
      </c>
      <c r="I1328" s="27"/>
    </row>
    <row r="1329" spans="1:9" ht="16.5" customHeight="1">
      <c r="A1329" s="60"/>
      <c r="B1329" s="64"/>
      <c r="C1329" s="64"/>
      <c r="D1329" s="24" t="s">
        <v>517</v>
      </c>
      <c r="E1329" s="66"/>
      <c r="F1329" s="32"/>
      <c r="G1329" s="33"/>
      <c r="H1329" s="18">
        <v>332010</v>
      </c>
      <c r="I1329" s="27"/>
    </row>
    <row r="1330" spans="1:9" ht="16.5" customHeight="1">
      <c r="A1330" s="60"/>
      <c r="B1330" s="64"/>
      <c r="C1330" s="64"/>
      <c r="D1330" s="24" t="s">
        <v>518</v>
      </c>
      <c r="E1330" s="66"/>
      <c r="F1330" s="32"/>
      <c r="G1330" s="33"/>
      <c r="H1330" s="18">
        <v>413330.9</v>
      </c>
      <c r="I1330" s="27"/>
    </row>
    <row r="1331" spans="1:9" ht="16.5" customHeight="1">
      <c r="A1331" s="60"/>
      <c r="B1331" s="64"/>
      <c r="C1331" s="64"/>
      <c r="D1331" s="24" t="s">
        <v>519</v>
      </c>
      <c r="E1331" s="66"/>
      <c r="F1331" s="32"/>
      <c r="G1331" s="33"/>
      <c r="H1331" s="18">
        <v>413256.46</v>
      </c>
      <c r="I1331" s="27"/>
    </row>
    <row r="1332" spans="1:9" ht="16.5" customHeight="1">
      <c r="A1332" s="60"/>
      <c r="B1332" s="64"/>
      <c r="C1332" s="64"/>
      <c r="D1332" s="24" t="s">
        <v>520</v>
      </c>
      <c r="E1332" s="66"/>
      <c r="F1332" s="32"/>
      <c r="G1332" s="33"/>
      <c r="H1332" s="18">
        <v>62379.42</v>
      </c>
      <c r="I1332" s="27"/>
    </row>
    <row r="1333" spans="1:9" ht="16.5" customHeight="1">
      <c r="A1333" s="60"/>
      <c r="B1333" s="64"/>
      <c r="C1333" s="65" t="s">
        <v>195</v>
      </c>
      <c r="D1333" s="24" t="s">
        <v>196</v>
      </c>
      <c r="E1333" s="66">
        <v>110089</v>
      </c>
      <c r="F1333" s="147" t="s">
        <v>1370</v>
      </c>
      <c r="G1333" s="149"/>
      <c r="H1333" s="18">
        <v>33630.8</v>
      </c>
      <c r="I1333" s="27">
        <f t="shared" si="20"/>
        <v>30.548737839384497</v>
      </c>
    </row>
    <row r="1334" spans="1:9" ht="16.5" customHeight="1">
      <c r="A1334" s="60"/>
      <c r="B1334" s="64"/>
      <c r="C1334" s="64"/>
      <c r="D1334" s="24" t="s">
        <v>1356</v>
      </c>
      <c r="E1334" s="66">
        <v>110089</v>
      </c>
      <c r="F1334" s="147" t="s">
        <v>1370</v>
      </c>
      <c r="G1334" s="149"/>
      <c r="H1334" s="18">
        <v>33630.8</v>
      </c>
      <c r="I1334" s="27">
        <f t="shared" si="20"/>
        <v>30.548737839384497</v>
      </c>
    </row>
    <row r="1335" spans="1:9" ht="16.5" customHeight="1">
      <c r="A1335" s="60"/>
      <c r="B1335" s="64"/>
      <c r="C1335" s="65" t="s">
        <v>223</v>
      </c>
      <c r="D1335" s="24" t="s">
        <v>224</v>
      </c>
      <c r="E1335" s="66">
        <v>8245</v>
      </c>
      <c r="F1335" s="147" t="s">
        <v>1371</v>
      </c>
      <c r="G1335" s="149"/>
      <c r="H1335" s="18">
        <v>9197</v>
      </c>
      <c r="I1335" s="27">
        <f t="shared" si="20"/>
        <v>100</v>
      </c>
    </row>
    <row r="1336" spans="1:9" ht="16.5" customHeight="1">
      <c r="A1336" s="60"/>
      <c r="B1336" s="64"/>
      <c r="C1336" s="64"/>
      <c r="D1336" s="24" t="s">
        <v>1356</v>
      </c>
      <c r="E1336" s="66">
        <v>8245</v>
      </c>
      <c r="F1336" s="147" t="s">
        <v>1371</v>
      </c>
      <c r="G1336" s="149"/>
      <c r="H1336" s="18">
        <v>9197</v>
      </c>
      <c r="I1336" s="27">
        <f t="shared" si="20"/>
        <v>100</v>
      </c>
    </row>
    <row r="1337" spans="1:9" ht="16.5" customHeight="1">
      <c r="A1337" s="60"/>
      <c r="B1337" s="64"/>
      <c r="C1337" s="65" t="s">
        <v>199</v>
      </c>
      <c r="D1337" s="24" t="s">
        <v>200</v>
      </c>
      <c r="E1337" s="66">
        <v>18615</v>
      </c>
      <c r="F1337" s="147" t="s">
        <v>1372</v>
      </c>
      <c r="G1337" s="149"/>
      <c r="H1337" s="18">
        <v>10680.04</v>
      </c>
      <c r="I1337" s="27">
        <f t="shared" si="20"/>
        <v>57.37330110126243</v>
      </c>
    </row>
    <row r="1338" spans="1:9" ht="16.5" customHeight="1">
      <c r="A1338" s="60"/>
      <c r="B1338" s="64"/>
      <c r="C1338" s="64"/>
      <c r="D1338" s="24" t="s">
        <v>1356</v>
      </c>
      <c r="E1338" s="66">
        <v>18615</v>
      </c>
      <c r="F1338" s="147" t="s">
        <v>1372</v>
      </c>
      <c r="G1338" s="149"/>
      <c r="H1338" s="18">
        <v>10680.04</v>
      </c>
      <c r="I1338" s="27">
        <f t="shared" si="20"/>
        <v>57.37330110126243</v>
      </c>
    </row>
    <row r="1339" spans="1:9" ht="16.5" customHeight="1">
      <c r="A1339" s="60"/>
      <c r="B1339" s="64"/>
      <c r="C1339" s="65" t="s">
        <v>202</v>
      </c>
      <c r="D1339" s="24" t="s">
        <v>203</v>
      </c>
      <c r="E1339" s="66">
        <v>2899</v>
      </c>
      <c r="F1339" s="147" t="s">
        <v>1373</v>
      </c>
      <c r="G1339" s="149"/>
      <c r="H1339" s="18">
        <v>1542.47</v>
      </c>
      <c r="I1339" s="27">
        <f t="shared" si="20"/>
        <v>53.206967919972406</v>
      </c>
    </row>
    <row r="1340" spans="1:9" ht="16.5" customHeight="1">
      <c r="A1340" s="60"/>
      <c r="B1340" s="64"/>
      <c r="C1340" s="64"/>
      <c r="D1340" s="24" t="s">
        <v>1356</v>
      </c>
      <c r="E1340" s="66">
        <v>2899</v>
      </c>
      <c r="F1340" s="147" t="s">
        <v>1373</v>
      </c>
      <c r="G1340" s="149"/>
      <c r="H1340" s="18">
        <v>1542.47</v>
      </c>
      <c r="I1340" s="27">
        <f t="shared" si="20"/>
        <v>53.206967919972406</v>
      </c>
    </row>
    <row r="1341" spans="1:9" ht="16.5" customHeight="1">
      <c r="A1341" s="60"/>
      <c r="B1341" s="64"/>
      <c r="C1341" s="65" t="s">
        <v>205</v>
      </c>
      <c r="D1341" s="24" t="s">
        <v>128</v>
      </c>
      <c r="E1341" s="66">
        <v>12300</v>
      </c>
      <c r="F1341" s="147" t="s">
        <v>1374</v>
      </c>
      <c r="G1341" s="149"/>
      <c r="H1341" s="18">
        <v>1993.13</v>
      </c>
      <c r="I1341" s="27">
        <f t="shared" si="20"/>
        <v>17.563711667254143</v>
      </c>
    </row>
    <row r="1342" spans="1:9" ht="16.5" customHeight="1">
      <c r="A1342" s="60"/>
      <c r="B1342" s="64"/>
      <c r="C1342" s="64"/>
      <c r="D1342" s="24" t="s">
        <v>1356</v>
      </c>
      <c r="E1342" s="66">
        <v>12300</v>
      </c>
      <c r="F1342" s="147" t="s">
        <v>1374</v>
      </c>
      <c r="G1342" s="149"/>
      <c r="H1342" s="18">
        <v>1993.13</v>
      </c>
      <c r="I1342" s="27">
        <f t="shared" si="20"/>
        <v>17.563711667254143</v>
      </c>
    </row>
    <row r="1343" spans="1:9" ht="16.5" customHeight="1">
      <c r="A1343" s="60"/>
      <c r="B1343" s="64"/>
      <c r="C1343" s="65" t="s">
        <v>372</v>
      </c>
      <c r="D1343" s="24" t="s">
        <v>373</v>
      </c>
      <c r="E1343" s="66">
        <v>5000</v>
      </c>
      <c r="F1343" s="147" t="s">
        <v>185</v>
      </c>
      <c r="G1343" s="149"/>
      <c r="H1343" s="18">
        <v>0</v>
      </c>
      <c r="I1343" s="27">
        <f t="shared" si="20"/>
        <v>0</v>
      </c>
    </row>
    <row r="1344" spans="1:9" ht="16.5" customHeight="1">
      <c r="A1344" s="60"/>
      <c r="B1344" s="64"/>
      <c r="C1344" s="64"/>
      <c r="D1344" s="24" t="s">
        <v>1356</v>
      </c>
      <c r="E1344" s="66">
        <v>5000</v>
      </c>
      <c r="F1344" s="147" t="s">
        <v>185</v>
      </c>
      <c r="G1344" s="149"/>
      <c r="H1344" s="18">
        <v>0</v>
      </c>
      <c r="I1344" s="27">
        <f t="shared" si="20"/>
        <v>0</v>
      </c>
    </row>
    <row r="1345" spans="1:9" ht="16.5" customHeight="1">
      <c r="A1345" s="60"/>
      <c r="B1345" s="64"/>
      <c r="C1345" s="65" t="s">
        <v>230</v>
      </c>
      <c r="D1345" s="24" t="s">
        <v>231</v>
      </c>
      <c r="E1345" s="66">
        <v>180</v>
      </c>
      <c r="F1345" s="147" t="s">
        <v>1375</v>
      </c>
      <c r="G1345" s="149"/>
      <c r="H1345" s="18">
        <v>0</v>
      </c>
      <c r="I1345" s="27">
        <f t="shared" si="20"/>
        <v>0</v>
      </c>
    </row>
    <row r="1346" spans="1:9" ht="16.5" customHeight="1">
      <c r="A1346" s="60"/>
      <c r="B1346" s="64"/>
      <c r="C1346" s="64"/>
      <c r="D1346" s="24" t="s">
        <v>1356</v>
      </c>
      <c r="E1346" s="66">
        <v>180</v>
      </c>
      <c r="F1346" s="147" t="s">
        <v>1375</v>
      </c>
      <c r="G1346" s="149"/>
      <c r="H1346" s="18">
        <v>0</v>
      </c>
      <c r="I1346" s="27">
        <f t="shared" si="20"/>
        <v>0</v>
      </c>
    </row>
    <row r="1347" spans="1:9" ht="16.5" customHeight="1">
      <c r="A1347" s="60"/>
      <c r="B1347" s="64"/>
      <c r="C1347" s="65" t="s">
        <v>112</v>
      </c>
      <c r="D1347" s="24" t="s">
        <v>113</v>
      </c>
      <c r="E1347" s="66">
        <v>21000</v>
      </c>
      <c r="F1347" s="147" t="s">
        <v>1376</v>
      </c>
      <c r="G1347" s="149"/>
      <c r="H1347" s="18">
        <v>8003.123</v>
      </c>
      <c r="I1347" s="27">
        <f t="shared" si="20"/>
        <v>38.11010952380952</v>
      </c>
    </row>
    <row r="1348" spans="1:9" ht="16.5" customHeight="1">
      <c r="A1348" s="60"/>
      <c r="B1348" s="64"/>
      <c r="C1348" s="64"/>
      <c r="D1348" s="24" t="s">
        <v>1356</v>
      </c>
      <c r="E1348" s="66">
        <v>21000</v>
      </c>
      <c r="F1348" s="147" t="s">
        <v>1376</v>
      </c>
      <c r="G1348" s="149"/>
      <c r="H1348" s="18">
        <v>8003.12</v>
      </c>
      <c r="I1348" s="27">
        <f t="shared" si="20"/>
        <v>38.11009523809524</v>
      </c>
    </row>
    <row r="1349" spans="1:9" ht="42.75" customHeight="1">
      <c r="A1349" s="60"/>
      <c r="B1349" s="64"/>
      <c r="C1349" s="65" t="s">
        <v>558</v>
      </c>
      <c r="D1349" s="24" t="s">
        <v>559</v>
      </c>
      <c r="E1349" s="66">
        <v>2100</v>
      </c>
      <c r="F1349" s="147" t="s">
        <v>1023</v>
      </c>
      <c r="G1349" s="149"/>
      <c r="H1349" s="18">
        <v>0</v>
      </c>
      <c r="I1349" s="27">
        <f t="shared" si="20"/>
        <v>0</v>
      </c>
    </row>
    <row r="1350" spans="1:9" ht="16.5" customHeight="1">
      <c r="A1350" s="60"/>
      <c r="B1350" s="64"/>
      <c r="C1350" s="64"/>
      <c r="D1350" s="24" t="s">
        <v>1356</v>
      </c>
      <c r="E1350" s="66">
        <v>2100</v>
      </c>
      <c r="F1350" s="147" t="s">
        <v>1023</v>
      </c>
      <c r="G1350" s="149"/>
      <c r="H1350" s="18">
        <v>0</v>
      </c>
      <c r="I1350" s="27">
        <f t="shared" si="20"/>
        <v>0</v>
      </c>
    </row>
    <row r="1351" spans="1:9" ht="16.5" customHeight="1">
      <c r="A1351" s="60"/>
      <c r="B1351" s="64"/>
      <c r="C1351" s="65" t="s">
        <v>283</v>
      </c>
      <c r="D1351" s="24" t="s">
        <v>284</v>
      </c>
      <c r="E1351" s="66">
        <v>600</v>
      </c>
      <c r="F1351" s="147" t="s">
        <v>966</v>
      </c>
      <c r="G1351" s="149"/>
      <c r="H1351" s="18">
        <v>275.81</v>
      </c>
      <c r="I1351" s="27">
        <f t="shared" si="20"/>
        <v>45.968333333333334</v>
      </c>
    </row>
    <row r="1352" spans="1:9" ht="16.5" customHeight="1">
      <c r="A1352" s="67"/>
      <c r="B1352" s="50"/>
      <c r="C1352" s="50"/>
      <c r="D1352" s="11" t="s">
        <v>1356</v>
      </c>
      <c r="E1352" s="51">
        <v>600</v>
      </c>
      <c r="F1352" s="145" t="s">
        <v>966</v>
      </c>
      <c r="G1352" s="133"/>
      <c r="H1352" s="18">
        <v>275.81</v>
      </c>
      <c r="I1352" s="27">
        <f t="shared" si="20"/>
        <v>45.968333333333334</v>
      </c>
    </row>
    <row r="1353" spans="1:9" ht="16.5" customHeight="1">
      <c r="A1353" s="73"/>
      <c r="B1353" s="74"/>
      <c r="C1353" s="83" t="s">
        <v>213</v>
      </c>
      <c r="D1353" s="25" t="s">
        <v>214</v>
      </c>
      <c r="E1353" s="75">
        <v>1000</v>
      </c>
      <c r="F1353" s="136" t="s">
        <v>174</v>
      </c>
      <c r="G1353" s="156"/>
      <c r="H1353" s="18">
        <v>0</v>
      </c>
      <c r="I1353" s="27">
        <f t="shared" si="20"/>
        <v>0</v>
      </c>
    </row>
    <row r="1354" spans="1:9" ht="16.5" customHeight="1">
      <c r="A1354" s="60"/>
      <c r="B1354" s="64"/>
      <c r="C1354" s="64"/>
      <c r="D1354" s="24" t="s">
        <v>1356</v>
      </c>
      <c r="E1354" s="66">
        <v>1000</v>
      </c>
      <c r="F1354" s="147" t="s">
        <v>174</v>
      </c>
      <c r="G1354" s="149"/>
      <c r="H1354" s="18">
        <v>0</v>
      </c>
      <c r="I1354" s="27">
        <f>H1354/F1354%</f>
        <v>0</v>
      </c>
    </row>
    <row r="1355" spans="1:9" ht="16.5" customHeight="1">
      <c r="A1355" s="60"/>
      <c r="B1355" s="64"/>
      <c r="C1355" s="65" t="s">
        <v>235</v>
      </c>
      <c r="D1355" s="24" t="s">
        <v>236</v>
      </c>
      <c r="E1355" s="66">
        <v>4376</v>
      </c>
      <c r="F1355" s="147" t="s">
        <v>1377</v>
      </c>
      <c r="G1355" s="149"/>
      <c r="H1355" s="18">
        <v>4376</v>
      </c>
      <c r="I1355" s="27">
        <f>H1355/F1355%</f>
        <v>100</v>
      </c>
    </row>
    <row r="1356" spans="1:9" ht="16.5" customHeight="1">
      <c r="A1356" s="60"/>
      <c r="B1356" s="64"/>
      <c r="C1356" s="64"/>
      <c r="D1356" s="24" t="s">
        <v>1356</v>
      </c>
      <c r="E1356" s="66">
        <v>4376</v>
      </c>
      <c r="F1356" s="147" t="s">
        <v>1377</v>
      </c>
      <c r="G1356" s="149"/>
      <c r="H1356" s="18">
        <v>4376</v>
      </c>
      <c r="I1356" s="27">
        <f>H1356/F1356%</f>
        <v>100</v>
      </c>
    </row>
    <row r="1357" spans="1:9" ht="32.25" customHeight="1">
      <c r="A1357" s="60"/>
      <c r="B1357" s="64"/>
      <c r="C1357" s="65" t="s">
        <v>454</v>
      </c>
      <c r="D1357" s="24" t="s">
        <v>455</v>
      </c>
      <c r="E1357" s="66">
        <v>1000</v>
      </c>
      <c r="F1357" s="147" t="s">
        <v>174</v>
      </c>
      <c r="G1357" s="149"/>
      <c r="H1357" s="18">
        <v>670</v>
      </c>
      <c r="I1357" s="27">
        <f>H1357/F1357%</f>
        <v>67</v>
      </c>
    </row>
    <row r="1358" spans="1:9" ht="16.5" customHeight="1">
      <c r="A1358" s="60"/>
      <c r="B1358" s="64"/>
      <c r="C1358" s="64"/>
      <c r="D1358" s="24" t="s">
        <v>1356</v>
      </c>
      <c r="E1358" s="66">
        <v>1000</v>
      </c>
      <c r="F1358" s="147" t="s">
        <v>174</v>
      </c>
      <c r="G1358" s="149"/>
      <c r="H1358" s="18">
        <v>670</v>
      </c>
      <c r="I1358" s="18">
        <v>0</v>
      </c>
    </row>
    <row r="1359" spans="1:9" ht="30" customHeight="1">
      <c r="A1359" s="60"/>
      <c r="B1359" s="61" t="s">
        <v>1378</v>
      </c>
      <c r="C1359" s="61"/>
      <c r="D1359" s="62" t="s">
        <v>1379</v>
      </c>
      <c r="E1359" s="63">
        <f>E1361</f>
        <v>59800</v>
      </c>
      <c r="F1359" s="150">
        <f>F1361</f>
        <v>69900</v>
      </c>
      <c r="G1359" s="151"/>
      <c r="H1359" s="21">
        <f>H1361</f>
        <v>35570.4</v>
      </c>
      <c r="I1359" s="21">
        <f>H1359/F1359%</f>
        <v>50.887553648068675</v>
      </c>
    </row>
    <row r="1360" spans="1:9" ht="15.75" customHeight="1">
      <c r="A1360" s="79"/>
      <c r="B1360" s="4"/>
      <c r="C1360" s="80"/>
      <c r="D1360" s="81" t="s">
        <v>247</v>
      </c>
      <c r="E1360" s="82">
        <f>E1364</f>
        <v>20300</v>
      </c>
      <c r="F1360" s="134">
        <f>F1364</f>
        <v>39300</v>
      </c>
      <c r="G1360" s="159"/>
      <c r="H1360" s="19">
        <f>H1364</f>
        <v>19796.4</v>
      </c>
      <c r="I1360" s="19">
        <f>H1360/F1360%</f>
        <v>50.37251908396947</v>
      </c>
    </row>
    <row r="1361" spans="1:9" ht="16.5" customHeight="1">
      <c r="A1361" s="60"/>
      <c r="B1361" s="3"/>
      <c r="C1361" s="65" t="s">
        <v>1380</v>
      </c>
      <c r="D1361" s="24" t="s">
        <v>1381</v>
      </c>
      <c r="E1361" s="66">
        <f>SUM(E1362:E1364)</f>
        <v>59800</v>
      </c>
      <c r="F1361" s="147">
        <f>F1362+F1363+F1364</f>
        <v>69900</v>
      </c>
      <c r="G1361" s="149"/>
      <c r="H1361" s="18">
        <f>H1362+H1363+H1364</f>
        <v>35570.4</v>
      </c>
      <c r="I1361" s="18">
        <f>H1361/F1361%</f>
        <v>50.887553648068675</v>
      </c>
    </row>
    <row r="1362" spans="1:9" ht="34.5" customHeight="1">
      <c r="A1362" s="60"/>
      <c r="B1362" s="64"/>
      <c r="C1362" s="64"/>
      <c r="D1362" s="24" t="s">
        <v>1382</v>
      </c>
      <c r="E1362" s="66">
        <v>6600</v>
      </c>
      <c r="F1362" s="147" t="s">
        <v>133</v>
      </c>
      <c r="G1362" s="149"/>
      <c r="H1362" s="18">
        <v>0</v>
      </c>
      <c r="I1362" s="18">
        <v>0</v>
      </c>
    </row>
    <row r="1363" spans="1:9" ht="16.5" customHeight="1">
      <c r="A1363" s="60"/>
      <c r="B1363" s="64"/>
      <c r="C1363" s="64"/>
      <c r="D1363" s="24" t="s">
        <v>1383</v>
      </c>
      <c r="E1363" s="66">
        <v>32900</v>
      </c>
      <c r="F1363" s="147" t="s">
        <v>1384</v>
      </c>
      <c r="G1363" s="149"/>
      <c r="H1363" s="18">
        <v>15774</v>
      </c>
      <c r="I1363" s="18">
        <f aca="true" t="shared" si="21" ref="I1363:I1425">H1363/F1363%</f>
        <v>51.549019607843135</v>
      </c>
    </row>
    <row r="1364" spans="1:9" ht="16.5" customHeight="1">
      <c r="A1364" s="60"/>
      <c r="B1364" s="64"/>
      <c r="C1364" s="64"/>
      <c r="D1364" s="24" t="s">
        <v>1356</v>
      </c>
      <c r="E1364" s="66">
        <v>20300</v>
      </c>
      <c r="F1364" s="147">
        <v>39300</v>
      </c>
      <c r="G1364" s="149"/>
      <c r="H1364" s="18">
        <v>19796.4</v>
      </c>
      <c r="I1364" s="18">
        <f t="shared" si="21"/>
        <v>50.37251908396947</v>
      </c>
    </row>
    <row r="1365" spans="1:9" ht="37.5" customHeight="1">
      <c r="A1365" s="60"/>
      <c r="B1365" s="61" t="s">
        <v>1385</v>
      </c>
      <c r="C1365" s="61"/>
      <c r="D1365" s="62" t="s">
        <v>1386</v>
      </c>
      <c r="E1365" s="63">
        <f>E1366+E1382</f>
        <v>1487000</v>
      </c>
      <c r="F1365" s="150" t="s">
        <v>1387</v>
      </c>
      <c r="G1365" s="151"/>
      <c r="H1365" s="21">
        <f>H1366+H1382</f>
        <v>683468.02</v>
      </c>
      <c r="I1365" s="21">
        <f t="shared" si="21"/>
        <v>47.628433449477356</v>
      </c>
    </row>
    <row r="1366" spans="1:9" ht="16.5" customHeight="1">
      <c r="A1366" s="60"/>
      <c r="B1366" s="64"/>
      <c r="C1366" s="65" t="s">
        <v>1367</v>
      </c>
      <c r="D1366" s="24" t="s">
        <v>1368</v>
      </c>
      <c r="E1366" s="66">
        <f>E1367+E1377</f>
        <v>1487000</v>
      </c>
      <c r="F1366" s="147" t="s">
        <v>1388</v>
      </c>
      <c r="G1366" s="149"/>
      <c r="H1366" s="18">
        <f>H1367+H1377</f>
        <v>674018.5</v>
      </c>
      <c r="I1366" s="18">
        <f t="shared" si="21"/>
        <v>48.59715122954917</v>
      </c>
    </row>
    <row r="1367" spans="1:9" ht="16.5" customHeight="1">
      <c r="A1367" s="78"/>
      <c r="B1367" s="64"/>
      <c r="C1367" s="64"/>
      <c r="D1367" s="24" t="s">
        <v>1389</v>
      </c>
      <c r="E1367" s="66">
        <v>750000</v>
      </c>
      <c r="F1367" s="147" t="s">
        <v>1390</v>
      </c>
      <c r="G1367" s="149"/>
      <c r="H1367" s="18">
        <v>346360</v>
      </c>
      <c r="I1367" s="18">
        <f t="shared" si="21"/>
        <v>49.34250077754755</v>
      </c>
    </row>
    <row r="1368" spans="1:9" ht="16.5" customHeight="1">
      <c r="A1368" s="137"/>
      <c r="B1368" s="64"/>
      <c r="C1368" s="64"/>
      <c r="D1368" s="24" t="s">
        <v>526</v>
      </c>
      <c r="E1368" s="66"/>
      <c r="F1368" s="32"/>
      <c r="G1368" s="33"/>
      <c r="H1368" s="18">
        <v>147420.73</v>
      </c>
      <c r="I1368" s="18"/>
    </row>
    <row r="1369" spans="1:9" ht="16.5" customHeight="1">
      <c r="A1369" s="137"/>
      <c r="B1369" s="64"/>
      <c r="C1369" s="64"/>
      <c r="D1369" s="24" t="s">
        <v>527</v>
      </c>
      <c r="E1369" s="66"/>
      <c r="F1369" s="32"/>
      <c r="G1369" s="33"/>
      <c r="H1369" s="18">
        <v>14400</v>
      </c>
      <c r="I1369" s="18"/>
    </row>
    <row r="1370" spans="1:9" ht="16.5" customHeight="1">
      <c r="A1370" s="137"/>
      <c r="B1370" s="64"/>
      <c r="C1370" s="64"/>
      <c r="D1370" s="24" t="s">
        <v>528</v>
      </c>
      <c r="E1370" s="66"/>
      <c r="F1370" s="32"/>
      <c r="G1370" s="33"/>
      <c r="H1370" s="18">
        <v>37386.98</v>
      </c>
      <c r="I1370" s="18"/>
    </row>
    <row r="1371" spans="1:9" ht="16.5" customHeight="1">
      <c r="A1371" s="137"/>
      <c r="B1371" s="64"/>
      <c r="C1371" s="64"/>
      <c r="D1371" s="11" t="s">
        <v>529</v>
      </c>
      <c r="E1371" s="66"/>
      <c r="F1371" s="32"/>
      <c r="G1371" s="33"/>
      <c r="H1371" s="18">
        <v>106516.42</v>
      </c>
      <c r="I1371" s="18"/>
    </row>
    <row r="1372" spans="1:9" ht="16.5" customHeight="1">
      <c r="A1372" s="137"/>
      <c r="B1372" s="64"/>
      <c r="C1372" s="64"/>
      <c r="D1372" s="25" t="s">
        <v>530</v>
      </c>
      <c r="E1372" s="66"/>
      <c r="F1372" s="32"/>
      <c r="G1372" s="33"/>
      <c r="H1372" s="18">
        <v>7826.8</v>
      </c>
      <c r="I1372" s="18"/>
    </row>
    <row r="1373" spans="1:9" ht="16.5" customHeight="1">
      <c r="A1373" s="137"/>
      <c r="B1373" s="64"/>
      <c r="C1373" s="64"/>
      <c r="D1373" s="24" t="s">
        <v>531</v>
      </c>
      <c r="E1373" s="66"/>
      <c r="F1373" s="32"/>
      <c r="G1373" s="33"/>
      <c r="H1373" s="18">
        <v>6194.88</v>
      </c>
      <c r="I1373" s="18"/>
    </row>
    <row r="1374" spans="1:9" ht="16.5" customHeight="1">
      <c r="A1374" s="137"/>
      <c r="B1374" s="64"/>
      <c r="C1374" s="64"/>
      <c r="D1374" s="24" t="s">
        <v>532</v>
      </c>
      <c r="E1374" s="66"/>
      <c r="F1374" s="32"/>
      <c r="G1374" s="33"/>
      <c r="H1374" s="18">
        <v>4162.78</v>
      </c>
      <c r="I1374" s="18"/>
    </row>
    <row r="1375" spans="1:9" ht="16.5" customHeight="1">
      <c r="A1375" s="137"/>
      <c r="B1375" s="64"/>
      <c r="C1375" s="64"/>
      <c r="D1375" s="24" t="s">
        <v>533</v>
      </c>
      <c r="E1375" s="66"/>
      <c r="F1375" s="32"/>
      <c r="G1375" s="33"/>
      <c r="H1375" s="18">
        <v>19143.41</v>
      </c>
      <c r="I1375" s="18"/>
    </row>
    <row r="1376" spans="1:9" ht="16.5" customHeight="1">
      <c r="A1376" s="137"/>
      <c r="B1376" s="64"/>
      <c r="C1376" s="64"/>
      <c r="D1376" s="24" t="s">
        <v>534</v>
      </c>
      <c r="E1376" s="66"/>
      <c r="F1376" s="32"/>
      <c r="G1376" s="33"/>
      <c r="H1376" s="18">
        <v>3308</v>
      </c>
      <c r="I1376" s="18"/>
    </row>
    <row r="1377" spans="1:9" ht="16.5" customHeight="1">
      <c r="A1377" s="71"/>
      <c r="B1377" s="64"/>
      <c r="C1377" s="64"/>
      <c r="D1377" s="24" t="s">
        <v>1383</v>
      </c>
      <c r="E1377" s="66">
        <v>737000</v>
      </c>
      <c r="F1377" s="147" t="s">
        <v>1391</v>
      </c>
      <c r="G1377" s="149"/>
      <c r="H1377" s="18">
        <v>327658.5</v>
      </c>
      <c r="I1377" s="18">
        <f t="shared" si="21"/>
        <v>47.833357664233574</v>
      </c>
    </row>
    <row r="1378" spans="1:9" ht="16.5" customHeight="1">
      <c r="A1378" s="60"/>
      <c r="B1378" s="64"/>
      <c r="C1378" s="64"/>
      <c r="D1378" s="24" t="s">
        <v>522</v>
      </c>
      <c r="E1378" s="66"/>
      <c r="F1378" s="32"/>
      <c r="G1378" s="33"/>
      <c r="H1378" s="18">
        <v>317739</v>
      </c>
      <c r="I1378" s="18"/>
    </row>
    <row r="1379" spans="1:9" ht="18.75" customHeight="1">
      <c r="A1379" s="67"/>
      <c r="B1379" s="50"/>
      <c r="C1379" s="50"/>
      <c r="D1379" s="11" t="s">
        <v>523</v>
      </c>
      <c r="E1379" s="51"/>
      <c r="F1379" s="48"/>
      <c r="G1379" s="49"/>
      <c r="H1379" s="18">
        <v>6497</v>
      </c>
      <c r="I1379" s="18"/>
    </row>
    <row r="1380" spans="1:9" ht="18.75" customHeight="1">
      <c r="A1380" s="73"/>
      <c r="B1380" s="74"/>
      <c r="C1380" s="74"/>
      <c r="D1380" s="25" t="s">
        <v>524</v>
      </c>
      <c r="E1380" s="75"/>
      <c r="F1380" s="76"/>
      <c r="G1380" s="77"/>
      <c r="H1380" s="18">
        <v>1255</v>
      </c>
      <c r="I1380" s="18"/>
    </row>
    <row r="1381" spans="1:9" ht="18.75" customHeight="1">
      <c r="A1381" s="60"/>
      <c r="B1381" s="64"/>
      <c r="C1381" s="64"/>
      <c r="D1381" s="24" t="s">
        <v>525</v>
      </c>
      <c r="E1381" s="66"/>
      <c r="F1381" s="32"/>
      <c r="G1381" s="33"/>
      <c r="H1381" s="18">
        <v>2167.5</v>
      </c>
      <c r="I1381" s="18"/>
    </row>
    <row r="1382" spans="1:9" ht="16.5" customHeight="1">
      <c r="A1382" s="60"/>
      <c r="B1382" s="64"/>
      <c r="C1382" s="65" t="s">
        <v>1392</v>
      </c>
      <c r="D1382" s="24" t="s">
        <v>1368</v>
      </c>
      <c r="E1382" s="66">
        <v>0</v>
      </c>
      <c r="F1382" s="147" t="s">
        <v>1393</v>
      </c>
      <c r="G1382" s="149"/>
      <c r="H1382" s="18">
        <v>9449.52</v>
      </c>
      <c r="I1382" s="18">
        <f t="shared" si="21"/>
        <v>19.666276512319833</v>
      </c>
    </row>
    <row r="1383" spans="1:9" ht="30" customHeight="1">
      <c r="A1383" s="60"/>
      <c r="B1383" s="64"/>
      <c r="C1383" s="64"/>
      <c r="D1383" s="24" t="s">
        <v>1394</v>
      </c>
      <c r="E1383" s="66">
        <v>0</v>
      </c>
      <c r="F1383" s="147" t="s">
        <v>1393</v>
      </c>
      <c r="G1383" s="149"/>
      <c r="H1383" s="18">
        <v>9449.52</v>
      </c>
      <c r="I1383" s="18">
        <f t="shared" si="21"/>
        <v>19.666276512319833</v>
      </c>
    </row>
    <row r="1384" spans="1:9" ht="16.5" customHeight="1">
      <c r="A1384" s="60"/>
      <c r="B1384" s="61" t="s">
        <v>1395</v>
      </c>
      <c r="C1384" s="61"/>
      <c r="D1384" s="62" t="s">
        <v>1396</v>
      </c>
      <c r="E1384" s="63">
        <f>E1385</f>
        <v>760000</v>
      </c>
      <c r="F1384" s="150" t="s">
        <v>1397</v>
      </c>
      <c r="G1384" s="151"/>
      <c r="H1384" s="21">
        <f>H1385</f>
        <v>417265.82</v>
      </c>
      <c r="I1384" s="21">
        <f t="shared" si="21"/>
        <v>54.903397368421054</v>
      </c>
    </row>
    <row r="1385" spans="1:9" ht="16.5" customHeight="1">
      <c r="A1385" s="60"/>
      <c r="B1385" s="64"/>
      <c r="C1385" s="65" t="s">
        <v>1367</v>
      </c>
      <c r="D1385" s="24" t="s">
        <v>1368</v>
      </c>
      <c r="E1385" s="66">
        <v>760000</v>
      </c>
      <c r="F1385" s="147" t="s">
        <v>1397</v>
      </c>
      <c r="G1385" s="149"/>
      <c r="H1385" s="18">
        <v>417265.82</v>
      </c>
      <c r="I1385" s="18">
        <f t="shared" si="21"/>
        <v>54.903397368421054</v>
      </c>
    </row>
    <row r="1386" spans="1:9" ht="16.5" customHeight="1">
      <c r="A1386" s="60"/>
      <c r="B1386" s="64"/>
      <c r="C1386" s="64"/>
      <c r="D1386" s="24" t="s">
        <v>1398</v>
      </c>
      <c r="E1386" s="66">
        <v>760000</v>
      </c>
      <c r="F1386" s="147" t="s">
        <v>1397</v>
      </c>
      <c r="G1386" s="149"/>
      <c r="H1386" s="18">
        <v>417265.82</v>
      </c>
      <c r="I1386" s="18">
        <f t="shared" si="21"/>
        <v>54.903397368421054</v>
      </c>
    </row>
    <row r="1387" spans="1:9" ht="16.5" customHeight="1">
      <c r="A1387" s="60"/>
      <c r="B1387" s="61" t="s">
        <v>1399</v>
      </c>
      <c r="C1387" s="61"/>
      <c r="D1387" s="62" t="s">
        <v>1400</v>
      </c>
      <c r="E1387" s="63">
        <f>E1388+E1390+E1393</f>
        <v>386000</v>
      </c>
      <c r="F1387" s="150" t="s">
        <v>1401</v>
      </c>
      <c r="G1387" s="151"/>
      <c r="H1387" s="21">
        <f>H1388+H1390+H1393</f>
        <v>183019.82</v>
      </c>
      <c r="I1387" s="21">
        <f t="shared" si="21"/>
        <v>53.6169411185685</v>
      </c>
    </row>
    <row r="1388" spans="1:9" ht="65.25" customHeight="1">
      <c r="A1388" s="60"/>
      <c r="B1388" s="64"/>
      <c r="C1388" s="65" t="s">
        <v>1402</v>
      </c>
      <c r="D1388" s="24" t="s">
        <v>1403</v>
      </c>
      <c r="E1388" s="66">
        <v>0</v>
      </c>
      <c r="F1388" s="147" t="s">
        <v>1404</v>
      </c>
      <c r="G1388" s="149"/>
      <c r="H1388" s="18">
        <v>310.19</v>
      </c>
      <c r="I1388" s="18">
        <f t="shared" si="21"/>
        <v>99.7395498392283</v>
      </c>
    </row>
    <row r="1389" spans="1:9" ht="16.5" customHeight="1">
      <c r="A1389" s="60"/>
      <c r="B1389" s="64"/>
      <c r="C1389" s="64"/>
      <c r="D1389" s="24" t="s">
        <v>1331</v>
      </c>
      <c r="E1389" s="66">
        <v>0</v>
      </c>
      <c r="F1389" s="147" t="s">
        <v>1404</v>
      </c>
      <c r="G1389" s="149"/>
      <c r="H1389" s="18">
        <v>310.19</v>
      </c>
      <c r="I1389" s="18">
        <f t="shared" si="21"/>
        <v>99.7395498392283</v>
      </c>
    </row>
    <row r="1390" spans="1:9" ht="16.5" customHeight="1">
      <c r="A1390" s="60"/>
      <c r="B1390" s="64"/>
      <c r="C1390" s="65" t="s">
        <v>1367</v>
      </c>
      <c r="D1390" s="24" t="s">
        <v>1368</v>
      </c>
      <c r="E1390" s="66">
        <f>E1391+E1392</f>
        <v>386000</v>
      </c>
      <c r="F1390" s="147" t="s">
        <v>1405</v>
      </c>
      <c r="G1390" s="149"/>
      <c r="H1390" s="18">
        <f>H1392</f>
        <v>182673.63</v>
      </c>
      <c r="I1390" s="18">
        <f t="shared" si="21"/>
        <v>53.569979472140766</v>
      </c>
    </row>
    <row r="1391" spans="1:9" ht="16.5" customHeight="1">
      <c r="A1391" s="60"/>
      <c r="B1391" s="64"/>
      <c r="C1391" s="64"/>
      <c r="D1391" s="24" t="s">
        <v>1406</v>
      </c>
      <c r="E1391" s="66">
        <v>74000</v>
      </c>
      <c r="F1391" s="147" t="s">
        <v>133</v>
      </c>
      <c r="G1391" s="149"/>
      <c r="H1391" s="18">
        <v>0</v>
      </c>
      <c r="I1391" s="18"/>
    </row>
    <row r="1392" spans="1:9" ht="27.75" customHeight="1">
      <c r="A1392" s="60"/>
      <c r="B1392" s="64"/>
      <c r="C1392" s="64"/>
      <c r="D1392" s="24" t="s">
        <v>535</v>
      </c>
      <c r="E1392" s="66">
        <v>312000</v>
      </c>
      <c r="F1392" s="147" t="s">
        <v>1405</v>
      </c>
      <c r="G1392" s="149"/>
      <c r="H1392" s="18">
        <v>182673.63</v>
      </c>
      <c r="I1392" s="18">
        <f t="shared" si="21"/>
        <v>53.569979472140766</v>
      </c>
    </row>
    <row r="1393" spans="1:9" ht="58.5" customHeight="1">
      <c r="A1393" s="60"/>
      <c r="B1393" s="64"/>
      <c r="C1393" s="65" t="s">
        <v>1407</v>
      </c>
      <c r="D1393" s="24" t="s">
        <v>1408</v>
      </c>
      <c r="E1393" s="66">
        <v>0</v>
      </c>
      <c r="F1393" s="147" t="s">
        <v>1233</v>
      </c>
      <c r="G1393" s="149"/>
      <c r="H1393" s="18">
        <v>36</v>
      </c>
      <c r="I1393" s="18">
        <f t="shared" si="21"/>
        <v>100</v>
      </c>
    </row>
    <row r="1394" spans="1:9" ht="18.75" customHeight="1">
      <c r="A1394" s="60"/>
      <c r="B1394" s="64"/>
      <c r="C1394" s="64"/>
      <c r="D1394" s="24" t="s">
        <v>1331</v>
      </c>
      <c r="E1394" s="66">
        <v>0</v>
      </c>
      <c r="F1394" s="147" t="s">
        <v>1233</v>
      </c>
      <c r="G1394" s="149"/>
      <c r="H1394" s="18">
        <v>36</v>
      </c>
      <c r="I1394" s="18">
        <f t="shared" si="21"/>
        <v>100</v>
      </c>
    </row>
    <row r="1395" spans="1:9" ht="16.5" customHeight="1">
      <c r="A1395" s="60"/>
      <c r="B1395" s="61" t="s">
        <v>1409</v>
      </c>
      <c r="C1395" s="61"/>
      <c r="D1395" s="62" t="s">
        <v>1410</v>
      </c>
      <c r="E1395" s="63">
        <f>E1396+E1399+E1401+E1403+E1406+E1409+E1411+E1413+E1416+E1418+E1420+E1424+E1426+E1428+E1430+E1432+E1434+E1436+E1438+E1440+E1442+E1444+E1446+E1448+E1450+E1453</f>
        <v>898991</v>
      </c>
      <c r="F1395" s="150">
        <f>F1396+F1399+F1401+F1403+F1406+F1409+F1411+F1413+F1416+F1418+F1420+F1422+F1424+F1426+F1428+F1430+F1432+F1434+F1436+F1438+F1440+F1442+F1444+F1446+F1448+F1450+F1453</f>
        <v>1348554.5900000003</v>
      </c>
      <c r="G1395" s="151"/>
      <c r="H1395" s="21">
        <f>H1396+H1399+H1401+H1403+H1406+H1409+H1411+H1413+H1416+H1418+H1420+H1422+H1424+H1426+H1428+H1430+H1432+H1434+H1436+H1438+H1440+H1442+H1444+H1446+H1448+H1450+H1453</f>
        <v>688863.84</v>
      </c>
      <c r="I1395" s="21">
        <f t="shared" si="21"/>
        <v>51.081642901827195</v>
      </c>
    </row>
    <row r="1396" spans="1:9" ht="16.5" customHeight="1">
      <c r="A1396" s="60"/>
      <c r="B1396" s="64"/>
      <c r="C1396" s="65" t="s">
        <v>195</v>
      </c>
      <c r="D1396" s="24" t="s">
        <v>196</v>
      </c>
      <c r="E1396" s="66">
        <f>SUM(E1397:E1398)</f>
        <v>676594</v>
      </c>
      <c r="F1396" s="147" t="s">
        <v>1411</v>
      </c>
      <c r="G1396" s="149"/>
      <c r="H1396" s="18">
        <f>H1397+H1398</f>
        <v>339571.31</v>
      </c>
      <c r="I1396" s="18">
        <f t="shared" si="21"/>
        <v>48.16655319052361</v>
      </c>
    </row>
    <row r="1397" spans="1:9" ht="16.5" customHeight="1">
      <c r="A1397" s="60"/>
      <c r="B1397" s="64"/>
      <c r="C1397" s="64"/>
      <c r="D1397" s="24" t="s">
        <v>1331</v>
      </c>
      <c r="E1397" s="66">
        <v>313597</v>
      </c>
      <c r="F1397" s="147">
        <v>341997</v>
      </c>
      <c r="G1397" s="149"/>
      <c r="H1397" s="18">
        <v>170241.3</v>
      </c>
      <c r="I1397" s="18">
        <f t="shared" si="21"/>
        <v>49.77859454907499</v>
      </c>
    </row>
    <row r="1398" spans="1:9" ht="16.5" customHeight="1">
      <c r="A1398" s="60"/>
      <c r="B1398" s="64"/>
      <c r="C1398" s="64"/>
      <c r="D1398" s="24" t="s">
        <v>1383</v>
      </c>
      <c r="E1398" s="66">
        <v>362997</v>
      </c>
      <c r="F1398" s="147" t="s">
        <v>1412</v>
      </c>
      <c r="G1398" s="149"/>
      <c r="H1398" s="18">
        <v>169330.01</v>
      </c>
      <c r="I1398" s="18">
        <f t="shared" si="21"/>
        <v>46.64777119370133</v>
      </c>
    </row>
    <row r="1399" spans="1:9" ht="16.5" customHeight="1">
      <c r="A1399" s="60"/>
      <c r="B1399" s="64"/>
      <c r="C1399" s="65" t="s">
        <v>1217</v>
      </c>
      <c r="D1399" s="24" t="s">
        <v>196</v>
      </c>
      <c r="E1399" s="66">
        <v>0</v>
      </c>
      <c r="F1399" s="147" t="s">
        <v>1413</v>
      </c>
      <c r="G1399" s="149"/>
      <c r="H1399" s="18">
        <v>33532.15</v>
      </c>
      <c r="I1399" s="18">
        <f t="shared" si="21"/>
        <v>45.07159041435919</v>
      </c>
    </row>
    <row r="1400" spans="1:9" ht="32.25" customHeight="1">
      <c r="A1400" s="60"/>
      <c r="B1400" s="64"/>
      <c r="C1400" s="64"/>
      <c r="D1400" s="24" t="s">
        <v>1414</v>
      </c>
      <c r="E1400" s="66">
        <v>0</v>
      </c>
      <c r="F1400" s="147" t="s">
        <v>1413</v>
      </c>
      <c r="G1400" s="149"/>
      <c r="H1400" s="18">
        <v>33532.15</v>
      </c>
      <c r="I1400" s="18">
        <f t="shared" si="21"/>
        <v>45.07159041435919</v>
      </c>
    </row>
    <row r="1401" spans="1:9" ht="16.5" customHeight="1">
      <c r="A1401" s="67"/>
      <c r="B1401" s="50"/>
      <c r="C1401" s="10" t="s">
        <v>1220</v>
      </c>
      <c r="D1401" s="11" t="s">
        <v>196</v>
      </c>
      <c r="E1401" s="51">
        <v>0</v>
      </c>
      <c r="F1401" s="145" t="s">
        <v>1415</v>
      </c>
      <c r="G1401" s="133"/>
      <c r="H1401" s="18">
        <v>1775.25</v>
      </c>
      <c r="I1401" s="18">
        <f t="shared" si="21"/>
        <v>45.07140590288797</v>
      </c>
    </row>
    <row r="1402" spans="1:9" ht="31.5" customHeight="1">
      <c r="A1402" s="73"/>
      <c r="B1402" s="74"/>
      <c r="C1402" s="74"/>
      <c r="D1402" s="25" t="s">
        <v>1414</v>
      </c>
      <c r="E1402" s="75">
        <v>0</v>
      </c>
      <c r="F1402" s="136" t="s">
        <v>1415</v>
      </c>
      <c r="G1402" s="156"/>
      <c r="H1402" s="18">
        <v>1775.25</v>
      </c>
      <c r="I1402" s="18">
        <f t="shared" si="21"/>
        <v>45.07140590288797</v>
      </c>
    </row>
    <row r="1403" spans="1:9" ht="16.5" customHeight="1">
      <c r="A1403" s="60"/>
      <c r="B1403" s="64"/>
      <c r="C1403" s="65" t="s">
        <v>223</v>
      </c>
      <c r="D1403" s="24" t="s">
        <v>224</v>
      </c>
      <c r="E1403" s="66">
        <v>57229</v>
      </c>
      <c r="F1403" s="147" t="s">
        <v>1416</v>
      </c>
      <c r="G1403" s="149"/>
      <c r="H1403" s="18">
        <f>H1404+H1405</f>
        <v>57958</v>
      </c>
      <c r="I1403" s="18">
        <f t="shared" si="21"/>
        <v>99.99827464241963</v>
      </c>
    </row>
    <row r="1404" spans="1:9" ht="16.5" customHeight="1">
      <c r="A1404" s="60"/>
      <c r="B1404" s="64"/>
      <c r="C1404" s="64"/>
      <c r="D1404" s="24" t="s">
        <v>1331</v>
      </c>
      <c r="E1404" s="66">
        <v>28615</v>
      </c>
      <c r="F1404" s="147" t="s">
        <v>1417</v>
      </c>
      <c r="G1404" s="149"/>
      <c r="H1404" s="18">
        <v>29344</v>
      </c>
      <c r="I1404" s="18">
        <f t="shared" si="21"/>
        <v>99.99659226444028</v>
      </c>
    </row>
    <row r="1405" spans="1:9" ht="16.5" customHeight="1">
      <c r="A1405" s="60"/>
      <c r="B1405" s="64"/>
      <c r="C1405" s="64"/>
      <c r="D1405" s="24" t="s">
        <v>1383</v>
      </c>
      <c r="E1405" s="66">
        <v>28614</v>
      </c>
      <c r="F1405" s="147" t="s">
        <v>1418</v>
      </c>
      <c r="G1405" s="149"/>
      <c r="H1405" s="18">
        <v>28614</v>
      </c>
      <c r="I1405" s="18">
        <f t="shared" si="21"/>
        <v>100</v>
      </c>
    </row>
    <row r="1406" spans="1:9" ht="16.5" customHeight="1">
      <c r="A1406" s="60"/>
      <c r="B1406" s="64"/>
      <c r="C1406" s="65" t="s">
        <v>199</v>
      </c>
      <c r="D1406" s="24" t="s">
        <v>200</v>
      </c>
      <c r="E1406" s="66">
        <v>86701</v>
      </c>
      <c r="F1406" s="147" t="s">
        <v>1419</v>
      </c>
      <c r="G1406" s="149"/>
      <c r="H1406" s="18">
        <f>H1407+H1408</f>
        <v>64859.369999999995</v>
      </c>
      <c r="I1406" s="18">
        <f t="shared" si="21"/>
        <v>71.03905762258901</v>
      </c>
    </row>
    <row r="1407" spans="1:9" ht="16.5" customHeight="1">
      <c r="A1407" s="60"/>
      <c r="B1407" s="64"/>
      <c r="C1407" s="64"/>
      <c r="D1407" s="24" t="s">
        <v>1331</v>
      </c>
      <c r="E1407" s="66">
        <v>50605</v>
      </c>
      <c r="F1407" s="147" t="s">
        <v>1420</v>
      </c>
      <c r="G1407" s="149"/>
      <c r="H1407" s="18">
        <v>32573.82</v>
      </c>
      <c r="I1407" s="18">
        <f t="shared" si="21"/>
        <v>59.00519880445612</v>
      </c>
    </row>
    <row r="1408" spans="1:9" ht="16.5" customHeight="1">
      <c r="A1408" s="60"/>
      <c r="B1408" s="64"/>
      <c r="C1408" s="64"/>
      <c r="D1408" s="24" t="s">
        <v>1383</v>
      </c>
      <c r="E1408" s="66">
        <v>36096</v>
      </c>
      <c r="F1408" s="147" t="s">
        <v>1421</v>
      </c>
      <c r="G1408" s="149"/>
      <c r="H1408" s="18">
        <v>32285.55</v>
      </c>
      <c r="I1408" s="18">
        <f t="shared" si="21"/>
        <v>89.44356715425532</v>
      </c>
    </row>
    <row r="1409" spans="1:9" ht="16.5" customHeight="1">
      <c r="A1409" s="60"/>
      <c r="B1409" s="64"/>
      <c r="C1409" s="65" t="s">
        <v>1224</v>
      </c>
      <c r="D1409" s="24" t="s">
        <v>200</v>
      </c>
      <c r="E1409" s="66">
        <v>0</v>
      </c>
      <c r="F1409" s="147" t="s">
        <v>1422</v>
      </c>
      <c r="G1409" s="149"/>
      <c r="H1409" s="18">
        <v>6178.83</v>
      </c>
      <c r="I1409" s="18">
        <f t="shared" si="21"/>
        <v>47.21753523645334</v>
      </c>
    </row>
    <row r="1410" spans="1:9" ht="27.75" customHeight="1">
      <c r="A1410" s="60"/>
      <c r="B1410" s="64"/>
      <c r="C1410" s="64"/>
      <c r="D1410" s="24" t="s">
        <v>1414</v>
      </c>
      <c r="E1410" s="66">
        <v>0</v>
      </c>
      <c r="F1410" s="147" t="s">
        <v>1422</v>
      </c>
      <c r="G1410" s="149"/>
      <c r="H1410" s="18">
        <v>6178.83</v>
      </c>
      <c r="I1410" s="18">
        <f t="shared" si="21"/>
        <v>47.21753523645334</v>
      </c>
    </row>
    <row r="1411" spans="1:9" ht="16.5" customHeight="1">
      <c r="A1411" s="60"/>
      <c r="B1411" s="64"/>
      <c r="C1411" s="65" t="s">
        <v>1226</v>
      </c>
      <c r="D1411" s="24" t="s">
        <v>200</v>
      </c>
      <c r="E1411" s="66">
        <v>0</v>
      </c>
      <c r="F1411" s="147" t="s">
        <v>1423</v>
      </c>
      <c r="G1411" s="149"/>
      <c r="H1411" s="18">
        <v>327.15</v>
      </c>
      <c r="I1411" s="18">
        <f t="shared" si="21"/>
        <v>47.222101935651494</v>
      </c>
    </row>
    <row r="1412" spans="1:9" ht="32.25" customHeight="1">
      <c r="A1412" s="60"/>
      <c r="B1412" s="64"/>
      <c r="C1412" s="64"/>
      <c r="D1412" s="24" t="s">
        <v>1414</v>
      </c>
      <c r="E1412" s="66">
        <v>0</v>
      </c>
      <c r="F1412" s="147" t="s">
        <v>1423</v>
      </c>
      <c r="G1412" s="149"/>
      <c r="H1412" s="18">
        <v>327.15</v>
      </c>
      <c r="I1412" s="18">
        <f t="shared" si="21"/>
        <v>47.222101935651494</v>
      </c>
    </row>
    <row r="1413" spans="1:9" ht="16.5" customHeight="1">
      <c r="A1413" s="60"/>
      <c r="B1413" s="64"/>
      <c r="C1413" s="65" t="s">
        <v>202</v>
      </c>
      <c r="D1413" s="24" t="s">
        <v>203</v>
      </c>
      <c r="E1413" s="66">
        <v>16818</v>
      </c>
      <c r="F1413" s="147" t="s">
        <v>1424</v>
      </c>
      <c r="G1413" s="149"/>
      <c r="H1413" s="18">
        <f>H1414+H1415</f>
        <v>8985.59</v>
      </c>
      <c r="I1413" s="18">
        <f t="shared" si="21"/>
        <v>52.492055146629276</v>
      </c>
    </row>
    <row r="1414" spans="1:9" ht="16.5" customHeight="1">
      <c r="A1414" s="60"/>
      <c r="B1414" s="64"/>
      <c r="C1414" s="64"/>
      <c r="D1414" s="24" t="s">
        <v>1331</v>
      </c>
      <c r="E1414" s="66">
        <v>8109</v>
      </c>
      <c r="F1414" s="147" t="s">
        <v>1425</v>
      </c>
      <c r="G1414" s="149"/>
      <c r="H1414" s="18">
        <v>4429.58</v>
      </c>
      <c r="I1414" s="18">
        <f t="shared" si="21"/>
        <v>52.676655963848255</v>
      </c>
    </row>
    <row r="1415" spans="1:9" ht="16.5" customHeight="1">
      <c r="A1415" s="60"/>
      <c r="B1415" s="64"/>
      <c r="C1415" s="64"/>
      <c r="D1415" s="24" t="s">
        <v>1383</v>
      </c>
      <c r="E1415" s="66">
        <v>8709</v>
      </c>
      <c r="F1415" s="147" t="s">
        <v>1426</v>
      </c>
      <c r="G1415" s="149"/>
      <c r="H1415" s="18">
        <v>4556.01</v>
      </c>
      <c r="I1415" s="18">
        <f t="shared" si="21"/>
        <v>52.313813296589736</v>
      </c>
    </row>
    <row r="1416" spans="1:9" ht="16.5" customHeight="1">
      <c r="A1416" s="60"/>
      <c r="B1416" s="64"/>
      <c r="C1416" s="65" t="s">
        <v>1230</v>
      </c>
      <c r="D1416" s="24" t="s">
        <v>203</v>
      </c>
      <c r="E1416" s="66">
        <v>0</v>
      </c>
      <c r="F1416" s="147" t="s">
        <v>1427</v>
      </c>
      <c r="G1416" s="149"/>
      <c r="H1416" s="18">
        <v>825.89</v>
      </c>
      <c r="I1416" s="18">
        <f t="shared" si="21"/>
        <v>53.10609129548538</v>
      </c>
    </row>
    <row r="1417" spans="1:9" ht="32.25" customHeight="1">
      <c r="A1417" s="60"/>
      <c r="B1417" s="64"/>
      <c r="C1417" s="64"/>
      <c r="D1417" s="24" t="s">
        <v>1414</v>
      </c>
      <c r="E1417" s="66">
        <v>0</v>
      </c>
      <c r="F1417" s="147" t="s">
        <v>1427</v>
      </c>
      <c r="G1417" s="149"/>
      <c r="H1417" s="18">
        <v>825.89</v>
      </c>
      <c r="I1417" s="18">
        <f t="shared" si="21"/>
        <v>53.10609129548538</v>
      </c>
    </row>
    <row r="1418" spans="1:9" ht="16.5" customHeight="1">
      <c r="A1418" s="60"/>
      <c r="B1418" s="64"/>
      <c r="C1418" s="65" t="s">
        <v>1232</v>
      </c>
      <c r="D1418" s="24" t="s">
        <v>203</v>
      </c>
      <c r="E1418" s="66">
        <v>0</v>
      </c>
      <c r="F1418" s="147" t="s">
        <v>1428</v>
      </c>
      <c r="G1418" s="149"/>
      <c r="H1418" s="18">
        <v>43.72</v>
      </c>
      <c r="I1418" s="18">
        <f t="shared" si="21"/>
        <v>53.10336450868456</v>
      </c>
    </row>
    <row r="1419" spans="1:9" ht="32.25" customHeight="1">
      <c r="A1419" s="60"/>
      <c r="B1419" s="64"/>
      <c r="C1419" s="64"/>
      <c r="D1419" s="24" t="s">
        <v>1414</v>
      </c>
      <c r="E1419" s="66">
        <v>0</v>
      </c>
      <c r="F1419" s="147" t="s">
        <v>1428</v>
      </c>
      <c r="G1419" s="149"/>
      <c r="H1419" s="18">
        <v>43.72</v>
      </c>
      <c r="I1419" s="18">
        <f t="shared" si="21"/>
        <v>53.10336450868456</v>
      </c>
    </row>
    <row r="1420" spans="1:9" ht="16.5" customHeight="1">
      <c r="A1420" s="60"/>
      <c r="B1420" s="64"/>
      <c r="C1420" s="65" t="s">
        <v>205</v>
      </c>
      <c r="D1420" s="24" t="s">
        <v>128</v>
      </c>
      <c r="E1420" s="66">
        <v>3818</v>
      </c>
      <c r="F1420" s="147">
        <f>F1421</f>
        <v>3388</v>
      </c>
      <c r="G1420" s="149"/>
      <c r="H1420" s="18">
        <v>3090.44</v>
      </c>
      <c r="I1420" s="18">
        <f t="shared" si="21"/>
        <v>91.2172373081464</v>
      </c>
    </row>
    <row r="1421" spans="1:9" ht="16.5" customHeight="1">
      <c r="A1421" s="60"/>
      <c r="B1421" s="64"/>
      <c r="C1421" s="64"/>
      <c r="D1421" s="24" t="s">
        <v>1331</v>
      </c>
      <c r="E1421" s="66">
        <v>3818</v>
      </c>
      <c r="F1421" s="147">
        <v>3388</v>
      </c>
      <c r="G1421" s="149"/>
      <c r="H1421" s="18">
        <v>3090.44</v>
      </c>
      <c r="I1421" s="18">
        <f t="shared" si="21"/>
        <v>91.2172373081464</v>
      </c>
    </row>
    <row r="1422" spans="1:9" ht="16.5" customHeight="1">
      <c r="A1422" s="60"/>
      <c r="B1422" s="64"/>
      <c r="C1422" s="65" t="s">
        <v>127</v>
      </c>
      <c r="D1422" s="24" t="s">
        <v>128</v>
      </c>
      <c r="E1422" s="66">
        <v>0</v>
      </c>
      <c r="F1422" s="147" t="s">
        <v>1429</v>
      </c>
      <c r="G1422" s="149"/>
      <c r="H1422" s="18">
        <v>2724.74</v>
      </c>
      <c r="I1422" s="18">
        <f t="shared" si="21"/>
        <v>20.19138068126661</v>
      </c>
    </row>
    <row r="1423" spans="1:9" ht="32.25" customHeight="1">
      <c r="A1423" s="60"/>
      <c r="B1423" s="64"/>
      <c r="C1423" s="64"/>
      <c r="D1423" s="24" t="s">
        <v>1414</v>
      </c>
      <c r="E1423" s="66">
        <v>0</v>
      </c>
      <c r="F1423" s="147" t="s">
        <v>1429</v>
      </c>
      <c r="G1423" s="149"/>
      <c r="H1423" s="18">
        <v>2724.74</v>
      </c>
      <c r="I1423" s="18">
        <f t="shared" si="21"/>
        <v>20.19138068126661</v>
      </c>
    </row>
    <row r="1424" spans="1:9" ht="16.5" customHeight="1">
      <c r="A1424" s="60"/>
      <c r="B1424" s="64"/>
      <c r="C1424" s="65" t="s">
        <v>138</v>
      </c>
      <c r="D1424" s="24" t="s">
        <v>128</v>
      </c>
      <c r="E1424" s="66">
        <v>0</v>
      </c>
      <c r="F1424" s="147" t="s">
        <v>1430</v>
      </c>
      <c r="G1424" s="149"/>
      <c r="H1424" s="18">
        <v>144.26</v>
      </c>
      <c r="I1424" s="18">
        <f t="shared" si="21"/>
        <v>20.192321151127473</v>
      </c>
    </row>
    <row r="1425" spans="1:9" ht="31.5" customHeight="1">
      <c r="A1425" s="60"/>
      <c r="B1425" s="64"/>
      <c r="C1425" s="64"/>
      <c r="D1425" s="24" t="s">
        <v>1414</v>
      </c>
      <c r="E1425" s="66">
        <v>0</v>
      </c>
      <c r="F1425" s="147" t="s">
        <v>1430</v>
      </c>
      <c r="G1425" s="149"/>
      <c r="H1425" s="18">
        <v>144.26</v>
      </c>
      <c r="I1425" s="18">
        <f t="shared" si="21"/>
        <v>20.192321151127473</v>
      </c>
    </row>
    <row r="1426" spans="1:9" ht="16.5" customHeight="1">
      <c r="A1426" s="67"/>
      <c r="B1426" s="50"/>
      <c r="C1426" s="10" t="s">
        <v>372</v>
      </c>
      <c r="D1426" s="11" t="s">
        <v>373</v>
      </c>
      <c r="E1426" s="51">
        <v>17065</v>
      </c>
      <c r="F1426" s="145">
        <f>F1427</f>
        <v>9515</v>
      </c>
      <c r="G1426" s="133"/>
      <c r="H1426" s="18">
        <v>1133.8</v>
      </c>
      <c r="I1426" s="18">
        <f aca="true" t="shared" si="22" ref="I1426:I1490">H1426/F1426%</f>
        <v>11.915922228060955</v>
      </c>
    </row>
    <row r="1427" spans="1:9" ht="16.5" customHeight="1">
      <c r="A1427" s="73"/>
      <c r="B1427" s="74"/>
      <c r="C1427" s="74"/>
      <c r="D1427" s="25" t="s">
        <v>1331</v>
      </c>
      <c r="E1427" s="75">
        <v>17065</v>
      </c>
      <c r="F1427" s="136">
        <v>9515</v>
      </c>
      <c r="G1427" s="156"/>
      <c r="H1427" s="18">
        <v>1133.8</v>
      </c>
      <c r="I1427" s="18">
        <f t="shared" si="22"/>
        <v>11.915922228060955</v>
      </c>
    </row>
    <row r="1428" spans="1:9" ht="16.5" customHeight="1">
      <c r="A1428" s="60"/>
      <c r="B1428" s="64"/>
      <c r="C1428" s="65" t="s">
        <v>230</v>
      </c>
      <c r="D1428" s="24" t="s">
        <v>231</v>
      </c>
      <c r="E1428" s="66">
        <v>600</v>
      </c>
      <c r="F1428" s="147" t="s">
        <v>966</v>
      </c>
      <c r="G1428" s="149"/>
      <c r="H1428" s="18">
        <v>40</v>
      </c>
      <c r="I1428" s="18">
        <f t="shared" si="22"/>
        <v>6.666666666666667</v>
      </c>
    </row>
    <row r="1429" spans="1:9" ht="16.5" customHeight="1">
      <c r="A1429" s="60"/>
      <c r="B1429" s="64"/>
      <c r="C1429" s="64"/>
      <c r="D1429" s="24" t="s">
        <v>1331</v>
      </c>
      <c r="E1429" s="66">
        <v>600</v>
      </c>
      <c r="F1429" s="147" t="s">
        <v>966</v>
      </c>
      <c r="G1429" s="149"/>
      <c r="H1429" s="18">
        <v>40</v>
      </c>
      <c r="I1429" s="18">
        <f t="shared" si="22"/>
        <v>6.666666666666667</v>
      </c>
    </row>
    <row r="1430" spans="1:9" ht="16.5" customHeight="1">
      <c r="A1430" s="60"/>
      <c r="B1430" s="64"/>
      <c r="C1430" s="65" t="s">
        <v>112</v>
      </c>
      <c r="D1430" s="24" t="s">
        <v>113</v>
      </c>
      <c r="E1430" s="66">
        <v>11479</v>
      </c>
      <c r="F1430" s="147" t="s">
        <v>1431</v>
      </c>
      <c r="G1430" s="149"/>
      <c r="H1430" s="18">
        <v>5336.44</v>
      </c>
      <c r="I1430" s="18">
        <f t="shared" si="22"/>
        <v>39.62016482292672</v>
      </c>
    </row>
    <row r="1431" spans="1:9" ht="16.5" customHeight="1">
      <c r="A1431" s="60"/>
      <c r="B1431" s="64"/>
      <c r="C1431" s="64"/>
      <c r="D1431" s="24" t="s">
        <v>1331</v>
      </c>
      <c r="E1431" s="66">
        <v>11479</v>
      </c>
      <c r="F1431" s="147" t="s">
        <v>1431</v>
      </c>
      <c r="G1431" s="149"/>
      <c r="H1431" s="18">
        <v>5336.44</v>
      </c>
      <c r="I1431" s="18">
        <f t="shared" si="22"/>
        <v>39.62016482292672</v>
      </c>
    </row>
    <row r="1432" spans="1:9" ht="16.5" customHeight="1">
      <c r="A1432" s="60"/>
      <c r="B1432" s="64"/>
      <c r="C1432" s="65" t="s">
        <v>149</v>
      </c>
      <c r="D1432" s="24" t="s">
        <v>113</v>
      </c>
      <c r="E1432" s="66">
        <v>0</v>
      </c>
      <c r="F1432" s="147" t="s">
        <v>1432</v>
      </c>
      <c r="G1432" s="149"/>
      <c r="H1432" s="18">
        <v>129901.56</v>
      </c>
      <c r="I1432" s="18">
        <f t="shared" si="22"/>
        <v>45.592932653834815</v>
      </c>
    </row>
    <row r="1433" spans="1:9" ht="32.25" customHeight="1">
      <c r="A1433" s="60"/>
      <c r="B1433" s="64"/>
      <c r="C1433" s="64"/>
      <c r="D1433" s="24" t="s">
        <v>1414</v>
      </c>
      <c r="E1433" s="66">
        <v>0</v>
      </c>
      <c r="F1433" s="147" t="s">
        <v>1432</v>
      </c>
      <c r="G1433" s="149"/>
      <c r="H1433" s="18">
        <v>129901.56</v>
      </c>
      <c r="I1433" s="18">
        <f t="shared" si="22"/>
        <v>45.592932653834815</v>
      </c>
    </row>
    <row r="1434" spans="1:9" ht="16.5" customHeight="1">
      <c r="A1434" s="60"/>
      <c r="B1434" s="64"/>
      <c r="C1434" s="65" t="s">
        <v>152</v>
      </c>
      <c r="D1434" s="24" t="s">
        <v>113</v>
      </c>
      <c r="E1434" s="66">
        <v>0</v>
      </c>
      <c r="F1434" s="147" t="s">
        <v>1433</v>
      </c>
      <c r="G1434" s="149"/>
      <c r="H1434" s="18">
        <v>6877.23</v>
      </c>
      <c r="I1434" s="18">
        <f t="shared" si="22"/>
        <v>45.59287987271281</v>
      </c>
    </row>
    <row r="1435" spans="1:9" ht="27.75" customHeight="1">
      <c r="A1435" s="60"/>
      <c r="B1435" s="64"/>
      <c r="C1435" s="64"/>
      <c r="D1435" s="24" t="s">
        <v>1414</v>
      </c>
      <c r="E1435" s="66">
        <v>0</v>
      </c>
      <c r="F1435" s="147" t="s">
        <v>1433</v>
      </c>
      <c r="G1435" s="149"/>
      <c r="H1435" s="18">
        <v>6877.23</v>
      </c>
      <c r="I1435" s="18">
        <f t="shared" si="22"/>
        <v>45.59287987271281</v>
      </c>
    </row>
    <row r="1436" spans="1:9" ht="16.5" customHeight="1">
      <c r="A1436" s="60"/>
      <c r="B1436" s="64"/>
      <c r="C1436" s="65" t="s">
        <v>605</v>
      </c>
      <c r="D1436" s="24" t="s">
        <v>606</v>
      </c>
      <c r="E1436" s="66">
        <v>690</v>
      </c>
      <c r="F1436" s="147" t="s">
        <v>1091</v>
      </c>
      <c r="G1436" s="149"/>
      <c r="H1436" s="18">
        <v>1154.73</v>
      </c>
      <c r="I1436" s="18">
        <f t="shared" si="22"/>
        <v>88.82538461538462</v>
      </c>
    </row>
    <row r="1437" spans="1:9" ht="16.5" customHeight="1">
      <c r="A1437" s="60"/>
      <c r="B1437" s="64"/>
      <c r="C1437" s="64"/>
      <c r="D1437" s="24" t="s">
        <v>1331</v>
      </c>
      <c r="E1437" s="66">
        <v>690</v>
      </c>
      <c r="F1437" s="147" t="s">
        <v>1091</v>
      </c>
      <c r="G1437" s="149"/>
      <c r="H1437" s="18">
        <v>154.73</v>
      </c>
      <c r="I1437" s="18">
        <f t="shared" si="22"/>
        <v>11.90230769230769</v>
      </c>
    </row>
    <row r="1438" spans="1:9" ht="33" customHeight="1">
      <c r="A1438" s="60"/>
      <c r="B1438" s="64"/>
      <c r="C1438" s="65" t="s">
        <v>555</v>
      </c>
      <c r="D1438" s="24" t="s">
        <v>556</v>
      </c>
      <c r="E1438" s="66">
        <v>500</v>
      </c>
      <c r="F1438" s="147">
        <v>1500</v>
      </c>
      <c r="G1438" s="149"/>
      <c r="H1438" s="18">
        <v>743.46</v>
      </c>
      <c r="I1438" s="18">
        <f t="shared" si="22"/>
        <v>49.564</v>
      </c>
    </row>
    <row r="1439" spans="1:9" ht="16.5" customHeight="1">
      <c r="A1439" s="60"/>
      <c r="B1439" s="64"/>
      <c r="C1439" s="64"/>
      <c r="D1439" s="24" t="s">
        <v>1331</v>
      </c>
      <c r="E1439" s="66">
        <v>500</v>
      </c>
      <c r="F1439" s="147">
        <v>1500</v>
      </c>
      <c r="G1439" s="149"/>
      <c r="H1439" s="18">
        <v>743.46</v>
      </c>
      <c r="I1439" s="18">
        <f t="shared" si="22"/>
        <v>49.564</v>
      </c>
    </row>
    <row r="1440" spans="1:9" ht="31.5" customHeight="1">
      <c r="A1440" s="60"/>
      <c r="B1440" s="64"/>
      <c r="C1440" s="65" t="s">
        <v>558</v>
      </c>
      <c r="D1440" s="24" t="s">
        <v>559</v>
      </c>
      <c r="E1440" s="66">
        <v>1130</v>
      </c>
      <c r="F1440" s="147">
        <f>F1441</f>
        <v>2130</v>
      </c>
      <c r="G1440" s="149"/>
      <c r="H1440" s="18">
        <v>748.1</v>
      </c>
      <c r="I1440" s="18">
        <f t="shared" si="22"/>
        <v>35.12206572769953</v>
      </c>
    </row>
    <row r="1441" spans="1:9" ht="16.5" customHeight="1">
      <c r="A1441" s="60"/>
      <c r="B1441" s="64"/>
      <c r="C1441" s="64"/>
      <c r="D1441" s="24" t="s">
        <v>1331</v>
      </c>
      <c r="E1441" s="66">
        <v>1130</v>
      </c>
      <c r="F1441" s="147">
        <v>2130</v>
      </c>
      <c r="G1441" s="149"/>
      <c r="H1441" s="18">
        <v>748.1</v>
      </c>
      <c r="I1441" s="18">
        <f t="shared" si="22"/>
        <v>35.12206572769953</v>
      </c>
    </row>
    <row r="1442" spans="1:9" ht="16.5" customHeight="1">
      <c r="A1442" s="60"/>
      <c r="B1442" s="64"/>
      <c r="C1442" s="65" t="s">
        <v>283</v>
      </c>
      <c r="D1442" s="24" t="s">
        <v>284</v>
      </c>
      <c r="E1442" s="66">
        <v>4000</v>
      </c>
      <c r="F1442" s="147">
        <f>F1443</f>
        <v>11500</v>
      </c>
      <c r="G1442" s="149"/>
      <c r="H1442" s="18">
        <v>7691.28</v>
      </c>
      <c r="I1442" s="18">
        <f t="shared" si="22"/>
        <v>66.88069565217391</v>
      </c>
    </row>
    <row r="1443" spans="1:9" ht="16.5" customHeight="1">
      <c r="A1443" s="60"/>
      <c r="B1443" s="64"/>
      <c r="C1443" s="64"/>
      <c r="D1443" s="24" t="s">
        <v>1331</v>
      </c>
      <c r="E1443" s="66">
        <v>4000</v>
      </c>
      <c r="F1443" s="147">
        <v>11500</v>
      </c>
      <c r="G1443" s="149"/>
      <c r="H1443" s="18">
        <v>7691.28</v>
      </c>
      <c r="I1443" s="18">
        <f t="shared" si="22"/>
        <v>66.88069565217391</v>
      </c>
    </row>
    <row r="1444" spans="1:9" ht="16.5" customHeight="1">
      <c r="A1444" s="60"/>
      <c r="B1444" s="64"/>
      <c r="C1444" s="65" t="s">
        <v>1435</v>
      </c>
      <c r="D1444" s="24" t="s">
        <v>284</v>
      </c>
      <c r="E1444" s="66">
        <v>0</v>
      </c>
      <c r="F1444" s="147" t="s">
        <v>1436</v>
      </c>
      <c r="G1444" s="149"/>
      <c r="H1444" s="18">
        <v>254.55</v>
      </c>
      <c r="I1444" s="18">
        <f t="shared" si="22"/>
        <v>16.72624288699355</v>
      </c>
    </row>
    <row r="1445" spans="1:9" ht="30.75" customHeight="1">
      <c r="A1445" s="60"/>
      <c r="B1445" s="64"/>
      <c r="C1445" s="64"/>
      <c r="D1445" s="24" t="s">
        <v>1414</v>
      </c>
      <c r="E1445" s="66">
        <v>0</v>
      </c>
      <c r="F1445" s="147" t="s">
        <v>1436</v>
      </c>
      <c r="G1445" s="149"/>
      <c r="H1445" s="18">
        <v>254.5</v>
      </c>
      <c r="I1445" s="18">
        <f t="shared" si="22"/>
        <v>16.7229574336667</v>
      </c>
    </row>
    <row r="1446" spans="1:9" ht="16.5" customHeight="1">
      <c r="A1446" s="60"/>
      <c r="B1446" s="64"/>
      <c r="C1446" s="65" t="s">
        <v>1437</v>
      </c>
      <c r="D1446" s="24" t="s">
        <v>284</v>
      </c>
      <c r="E1446" s="66">
        <v>0</v>
      </c>
      <c r="F1446" s="147" t="s">
        <v>1438</v>
      </c>
      <c r="G1446" s="149"/>
      <c r="H1446" s="18">
        <v>13.45</v>
      </c>
      <c r="I1446" s="18">
        <f t="shared" si="22"/>
        <v>16.75386148480319</v>
      </c>
    </row>
    <row r="1447" spans="1:9" ht="30" customHeight="1">
      <c r="A1447" s="60"/>
      <c r="B1447" s="64"/>
      <c r="C1447" s="64"/>
      <c r="D1447" s="24" t="s">
        <v>1414</v>
      </c>
      <c r="E1447" s="66">
        <v>0</v>
      </c>
      <c r="F1447" s="147" t="s">
        <v>1438</v>
      </c>
      <c r="G1447" s="149"/>
      <c r="H1447" s="18">
        <v>13.45</v>
      </c>
      <c r="I1447" s="18">
        <f t="shared" si="22"/>
        <v>16.75386148480319</v>
      </c>
    </row>
    <row r="1448" spans="1:9" ht="16.5" customHeight="1">
      <c r="A1448" s="60"/>
      <c r="B1448" s="64"/>
      <c r="C1448" s="65" t="s">
        <v>213</v>
      </c>
      <c r="D1448" s="24" t="s">
        <v>214</v>
      </c>
      <c r="E1448" s="66">
        <v>1000</v>
      </c>
      <c r="F1448" s="147" t="s">
        <v>174</v>
      </c>
      <c r="G1448" s="149"/>
      <c r="H1448" s="18">
        <v>0</v>
      </c>
      <c r="I1448" s="18">
        <f t="shared" si="22"/>
        <v>0</v>
      </c>
    </row>
    <row r="1449" spans="1:9" ht="16.5" customHeight="1">
      <c r="A1449" s="60"/>
      <c r="B1449" s="64"/>
      <c r="C1449" s="64"/>
      <c r="D1449" s="24" t="s">
        <v>1331</v>
      </c>
      <c r="E1449" s="66">
        <v>1000</v>
      </c>
      <c r="F1449" s="147" t="s">
        <v>174</v>
      </c>
      <c r="G1449" s="149"/>
      <c r="H1449" s="18">
        <v>0</v>
      </c>
      <c r="I1449" s="18">
        <f t="shared" si="22"/>
        <v>0</v>
      </c>
    </row>
    <row r="1450" spans="1:9" ht="16.5" customHeight="1">
      <c r="A1450" s="60"/>
      <c r="B1450" s="64"/>
      <c r="C1450" s="65" t="s">
        <v>235</v>
      </c>
      <c r="D1450" s="24" t="s">
        <v>236</v>
      </c>
      <c r="E1450" s="66">
        <v>20967</v>
      </c>
      <c r="F1450" s="147" t="s">
        <v>1439</v>
      </c>
      <c r="G1450" s="149"/>
      <c r="H1450" s="18">
        <f>H1451+H1452</f>
        <v>12869</v>
      </c>
      <c r="I1450" s="18">
        <f t="shared" si="22"/>
        <v>61.37740258501455</v>
      </c>
    </row>
    <row r="1451" spans="1:9" ht="16.5" customHeight="1">
      <c r="A1451" s="60"/>
      <c r="B1451" s="64"/>
      <c r="C1451" s="64"/>
      <c r="D1451" s="24" t="s">
        <v>1331</v>
      </c>
      <c r="E1451" s="66">
        <v>10483</v>
      </c>
      <c r="F1451" s="147" t="s">
        <v>1440</v>
      </c>
      <c r="G1451" s="149"/>
      <c r="H1451" s="18">
        <v>10301</v>
      </c>
      <c r="I1451" s="18">
        <f t="shared" si="22"/>
        <v>98.26385576647907</v>
      </c>
    </row>
    <row r="1452" spans="1:9" ht="16.5" customHeight="1">
      <c r="A1452" s="67"/>
      <c r="B1452" s="50"/>
      <c r="C1452" s="50"/>
      <c r="D1452" s="11" t="s">
        <v>1383</v>
      </c>
      <c r="E1452" s="51">
        <v>10484</v>
      </c>
      <c r="F1452" s="145" t="s">
        <v>1441</v>
      </c>
      <c r="G1452" s="133"/>
      <c r="H1452" s="18">
        <v>2568</v>
      </c>
      <c r="I1452" s="18">
        <f t="shared" si="22"/>
        <v>24.494467760396795</v>
      </c>
    </row>
    <row r="1453" spans="1:9" ht="33.75" customHeight="1">
      <c r="A1453" s="73"/>
      <c r="B1453" s="74"/>
      <c r="C1453" s="83" t="s">
        <v>454</v>
      </c>
      <c r="D1453" s="25" t="s">
        <v>455</v>
      </c>
      <c r="E1453" s="75">
        <v>400</v>
      </c>
      <c r="F1453" s="136" t="s">
        <v>933</v>
      </c>
      <c r="G1453" s="156"/>
      <c r="H1453" s="18">
        <v>2083.54</v>
      </c>
      <c r="I1453" s="18">
        <f t="shared" si="22"/>
        <v>92.60177777777777</v>
      </c>
    </row>
    <row r="1454" spans="1:9" ht="16.5" customHeight="1">
      <c r="A1454" s="60"/>
      <c r="B1454" s="64"/>
      <c r="C1454" s="64"/>
      <c r="D1454" s="24" t="s">
        <v>1331</v>
      </c>
      <c r="E1454" s="66">
        <v>400</v>
      </c>
      <c r="F1454" s="147" t="s">
        <v>933</v>
      </c>
      <c r="G1454" s="149"/>
      <c r="H1454" s="18">
        <v>2083.54</v>
      </c>
      <c r="I1454" s="18">
        <f t="shared" si="22"/>
        <v>92.60177777777777</v>
      </c>
    </row>
    <row r="1455" spans="1:9" ht="16.5" customHeight="1">
      <c r="A1455" s="60"/>
      <c r="B1455" s="61" t="s">
        <v>1442</v>
      </c>
      <c r="C1455" s="61"/>
      <c r="D1455" s="62" t="s">
        <v>1443</v>
      </c>
      <c r="E1455" s="63">
        <f>E1457+E1460+E1463+E1466+E1469+E1471+E1474+E1476+E1485+E1487+E1489+E1491</f>
        <v>426316</v>
      </c>
      <c r="F1455" s="150" t="s">
        <v>1444</v>
      </c>
      <c r="G1455" s="151"/>
      <c r="H1455" s="21">
        <f>H1457+H1460+H1463+H1466+H1469+H1471+H1474+H1476+H1485+H1487+H1489+H1491</f>
        <v>233959.11999999997</v>
      </c>
      <c r="I1455" s="21">
        <f t="shared" si="22"/>
        <v>54.92397803596036</v>
      </c>
    </row>
    <row r="1456" spans="1:9" ht="16.5" customHeight="1">
      <c r="A1456" s="79"/>
      <c r="B1456" s="4"/>
      <c r="C1456" s="80"/>
      <c r="D1456" s="81" t="s">
        <v>247</v>
      </c>
      <c r="E1456" s="82">
        <f>E1459+E1462+E1465+E1468+E1473+E1484+E1493</f>
        <v>22000</v>
      </c>
      <c r="F1456" s="134">
        <f>F1459+F1462+F1465+F1468+F1473+F1484+F1493</f>
        <v>22000</v>
      </c>
      <c r="G1456" s="148"/>
      <c r="H1456" s="19">
        <f>H1459+H1462+H1465+H1468+H1484+H1493</f>
        <v>11535.82</v>
      </c>
      <c r="I1456" s="19">
        <f t="shared" si="22"/>
        <v>52.435545454545455</v>
      </c>
    </row>
    <row r="1457" spans="1:9" ht="16.5" customHeight="1">
      <c r="A1457" s="60"/>
      <c r="B1457" s="3"/>
      <c r="C1457" s="65" t="s">
        <v>195</v>
      </c>
      <c r="D1457" s="24" t="s">
        <v>196</v>
      </c>
      <c r="E1457" s="66">
        <f>SUM(E1458:E1459)</f>
        <v>128217</v>
      </c>
      <c r="F1457" s="147" t="s">
        <v>1445</v>
      </c>
      <c r="G1457" s="149"/>
      <c r="H1457" s="18">
        <f>H1458+H1459</f>
        <v>85248.58</v>
      </c>
      <c r="I1457" s="18">
        <f t="shared" si="22"/>
        <v>72.35677364047633</v>
      </c>
    </row>
    <row r="1458" spans="1:9" ht="16.5" customHeight="1">
      <c r="A1458" s="60"/>
      <c r="B1458" s="64"/>
      <c r="C1458" s="64"/>
      <c r="D1458" s="24" t="s">
        <v>1331</v>
      </c>
      <c r="E1458" s="66">
        <v>113382</v>
      </c>
      <c r="F1458" s="147">
        <v>113382</v>
      </c>
      <c r="G1458" s="149"/>
      <c r="H1458" s="18">
        <v>84760</v>
      </c>
      <c r="I1458" s="18">
        <f t="shared" si="22"/>
        <v>74.75613413063803</v>
      </c>
    </row>
    <row r="1459" spans="1:9" ht="16.5" customHeight="1">
      <c r="A1459" s="60"/>
      <c r="B1459" s="64"/>
      <c r="C1459" s="64"/>
      <c r="D1459" s="24" t="s">
        <v>1356</v>
      </c>
      <c r="E1459" s="66">
        <v>14835</v>
      </c>
      <c r="F1459" s="147" t="s">
        <v>1446</v>
      </c>
      <c r="G1459" s="149"/>
      <c r="H1459" s="18">
        <v>488.58</v>
      </c>
      <c r="I1459" s="18">
        <f t="shared" si="22"/>
        <v>11.016459977452085</v>
      </c>
    </row>
    <row r="1460" spans="1:9" ht="16.5" customHeight="1">
      <c r="A1460" s="60"/>
      <c r="B1460" s="64"/>
      <c r="C1460" s="65" t="s">
        <v>223</v>
      </c>
      <c r="D1460" s="24" t="s">
        <v>224</v>
      </c>
      <c r="E1460" s="66">
        <f>E1461+E1462</f>
        <v>9651</v>
      </c>
      <c r="F1460" s="147" t="s">
        <v>1447</v>
      </c>
      <c r="G1460" s="149"/>
      <c r="H1460" s="18">
        <f>H1461+H1462</f>
        <v>9262.82</v>
      </c>
      <c r="I1460" s="18">
        <f t="shared" si="22"/>
        <v>95.50283534384988</v>
      </c>
    </row>
    <row r="1461" spans="1:9" ht="16.5" customHeight="1">
      <c r="A1461" s="60"/>
      <c r="B1461" s="64"/>
      <c r="C1461" s="64"/>
      <c r="D1461" s="24" t="s">
        <v>1331</v>
      </c>
      <c r="E1461" s="66">
        <v>8869</v>
      </c>
      <c r="F1461" s="147" t="s">
        <v>1448</v>
      </c>
      <c r="G1461" s="149"/>
      <c r="H1461" s="18">
        <v>8916.82</v>
      </c>
      <c r="I1461" s="18">
        <f t="shared" si="22"/>
        <v>99.9979813838735</v>
      </c>
    </row>
    <row r="1462" spans="1:9" ht="16.5" customHeight="1">
      <c r="A1462" s="60"/>
      <c r="B1462" s="64"/>
      <c r="C1462" s="64"/>
      <c r="D1462" s="24" t="s">
        <v>1356</v>
      </c>
      <c r="E1462" s="66">
        <v>782</v>
      </c>
      <c r="F1462" s="147" t="s">
        <v>1449</v>
      </c>
      <c r="G1462" s="149"/>
      <c r="H1462" s="18">
        <v>346</v>
      </c>
      <c r="I1462" s="18">
        <f t="shared" si="22"/>
        <v>44.24552429667519</v>
      </c>
    </row>
    <row r="1463" spans="1:9" ht="16.5" customHeight="1">
      <c r="A1463" s="60"/>
      <c r="B1463" s="64"/>
      <c r="C1463" s="65" t="s">
        <v>199</v>
      </c>
      <c r="D1463" s="24" t="s">
        <v>200</v>
      </c>
      <c r="E1463" s="66">
        <v>20936</v>
      </c>
      <c r="F1463" s="147" t="s">
        <v>1450</v>
      </c>
      <c r="G1463" s="149"/>
      <c r="H1463" s="18">
        <f>H1464+H1465</f>
        <v>13223.09</v>
      </c>
      <c r="I1463" s="18">
        <f t="shared" si="22"/>
        <v>63.159581581964076</v>
      </c>
    </row>
    <row r="1464" spans="1:9" ht="16.5" customHeight="1">
      <c r="A1464" s="60"/>
      <c r="B1464" s="64"/>
      <c r="C1464" s="64"/>
      <c r="D1464" s="24" t="s">
        <v>1331</v>
      </c>
      <c r="E1464" s="66">
        <v>18479</v>
      </c>
      <c r="F1464" s="147" t="s">
        <v>1451</v>
      </c>
      <c r="G1464" s="149"/>
      <c r="H1464" s="18">
        <v>13128.48</v>
      </c>
      <c r="I1464" s="18">
        <f t="shared" si="22"/>
        <v>71.04540288976676</v>
      </c>
    </row>
    <row r="1465" spans="1:9" ht="16.5" customHeight="1">
      <c r="A1465" s="60"/>
      <c r="B1465" s="64"/>
      <c r="C1465" s="64"/>
      <c r="D1465" s="24" t="s">
        <v>1356</v>
      </c>
      <c r="E1465" s="66">
        <v>2457</v>
      </c>
      <c r="F1465" s="147" t="s">
        <v>1452</v>
      </c>
      <c r="G1465" s="149"/>
      <c r="H1465" s="18">
        <v>94.61</v>
      </c>
      <c r="I1465" s="18">
        <f t="shared" si="22"/>
        <v>3.8506308506308504</v>
      </c>
    </row>
    <row r="1466" spans="1:9" ht="16.5" customHeight="1">
      <c r="A1466" s="60"/>
      <c r="B1466" s="64"/>
      <c r="C1466" s="65" t="s">
        <v>202</v>
      </c>
      <c r="D1466" s="24" t="s">
        <v>203</v>
      </c>
      <c r="E1466" s="66">
        <v>3261</v>
      </c>
      <c r="F1466" s="147" t="s">
        <v>1453</v>
      </c>
      <c r="G1466" s="149"/>
      <c r="H1466" s="18">
        <f>H1467+H1468</f>
        <v>1467.14</v>
      </c>
      <c r="I1466" s="18">
        <f t="shared" si="22"/>
        <v>44.9904937135848</v>
      </c>
    </row>
    <row r="1467" spans="1:9" ht="16.5" customHeight="1">
      <c r="A1467" s="60"/>
      <c r="B1467" s="64"/>
      <c r="C1467" s="64"/>
      <c r="D1467" s="24" t="s">
        <v>1331</v>
      </c>
      <c r="E1467" s="66">
        <v>2878</v>
      </c>
      <c r="F1467" s="147" t="s">
        <v>1454</v>
      </c>
      <c r="G1467" s="149"/>
      <c r="H1467" s="18">
        <v>1452.51</v>
      </c>
      <c r="I1467" s="18">
        <f t="shared" si="22"/>
        <v>50.46942321056289</v>
      </c>
    </row>
    <row r="1468" spans="1:9" ht="16.5" customHeight="1">
      <c r="A1468" s="60"/>
      <c r="B1468" s="64"/>
      <c r="C1468" s="64"/>
      <c r="D1468" s="24" t="s">
        <v>1356</v>
      </c>
      <c r="E1468" s="66">
        <v>383</v>
      </c>
      <c r="F1468" s="147" t="s">
        <v>1455</v>
      </c>
      <c r="G1468" s="149"/>
      <c r="H1468" s="18">
        <v>14.63</v>
      </c>
      <c r="I1468" s="18">
        <f t="shared" si="22"/>
        <v>3.819843342036554</v>
      </c>
    </row>
    <row r="1469" spans="1:9" ht="16.5" customHeight="1">
      <c r="A1469" s="60"/>
      <c r="B1469" s="64"/>
      <c r="C1469" s="65" t="s">
        <v>262</v>
      </c>
      <c r="D1469" s="24" t="s">
        <v>263</v>
      </c>
      <c r="E1469" s="66">
        <v>0</v>
      </c>
      <c r="F1469" s="147" t="s">
        <v>751</v>
      </c>
      <c r="G1469" s="149"/>
      <c r="H1469" s="18">
        <v>800</v>
      </c>
      <c r="I1469" s="18">
        <f t="shared" si="22"/>
        <v>33.333333333333336</v>
      </c>
    </row>
    <row r="1470" spans="1:9" ht="16.5" customHeight="1">
      <c r="A1470" s="60"/>
      <c r="B1470" s="64"/>
      <c r="C1470" s="64"/>
      <c r="D1470" s="24" t="s">
        <v>1331</v>
      </c>
      <c r="E1470" s="66">
        <v>0</v>
      </c>
      <c r="F1470" s="147" t="s">
        <v>751</v>
      </c>
      <c r="G1470" s="149"/>
      <c r="H1470" s="18">
        <v>800</v>
      </c>
      <c r="I1470" s="18">
        <f t="shared" si="22"/>
        <v>33.333333333333336</v>
      </c>
    </row>
    <row r="1471" spans="1:9" ht="16.5" customHeight="1">
      <c r="A1471" s="60"/>
      <c r="B1471" s="64"/>
      <c r="C1471" s="65" t="s">
        <v>205</v>
      </c>
      <c r="D1471" s="24" t="s">
        <v>128</v>
      </c>
      <c r="E1471" s="66">
        <v>12940</v>
      </c>
      <c r="F1471" s="147" t="s">
        <v>1456</v>
      </c>
      <c r="G1471" s="149"/>
      <c r="H1471" s="18">
        <f>H1472+H1473</f>
        <v>3077.23</v>
      </c>
      <c r="I1471" s="18">
        <f t="shared" si="22"/>
        <v>29.329298513152878</v>
      </c>
    </row>
    <row r="1472" spans="1:9" ht="16.5" customHeight="1">
      <c r="A1472" s="60"/>
      <c r="B1472" s="64"/>
      <c r="C1472" s="64"/>
      <c r="D1472" s="24" t="s">
        <v>1331</v>
      </c>
      <c r="E1472" s="66">
        <v>11940</v>
      </c>
      <c r="F1472" s="147" t="s">
        <v>1457</v>
      </c>
      <c r="G1472" s="149"/>
      <c r="H1472" s="18">
        <v>3077.23</v>
      </c>
      <c r="I1472" s="18">
        <f t="shared" si="22"/>
        <v>32.419195111672984</v>
      </c>
    </row>
    <row r="1473" spans="1:9" ht="16.5" customHeight="1">
      <c r="A1473" s="60"/>
      <c r="B1473" s="64"/>
      <c r="C1473" s="64"/>
      <c r="D1473" s="24" t="s">
        <v>1356</v>
      </c>
      <c r="E1473" s="66">
        <v>1000</v>
      </c>
      <c r="F1473" s="147" t="s">
        <v>174</v>
      </c>
      <c r="G1473" s="149"/>
      <c r="H1473" s="18">
        <v>0</v>
      </c>
      <c r="I1473" s="18">
        <f t="shared" si="22"/>
        <v>0</v>
      </c>
    </row>
    <row r="1474" spans="1:9" ht="16.5" customHeight="1">
      <c r="A1474" s="60"/>
      <c r="B1474" s="64"/>
      <c r="C1474" s="65" t="s">
        <v>372</v>
      </c>
      <c r="D1474" s="24" t="s">
        <v>373</v>
      </c>
      <c r="E1474" s="66">
        <v>30700</v>
      </c>
      <c r="F1474" s="147" t="s">
        <v>1458</v>
      </c>
      <c r="G1474" s="149"/>
      <c r="H1474" s="18">
        <v>28444.35</v>
      </c>
      <c r="I1474" s="18">
        <f t="shared" si="22"/>
        <v>92.65260586319218</v>
      </c>
    </row>
    <row r="1475" spans="1:9" ht="16.5" customHeight="1">
      <c r="A1475" s="60"/>
      <c r="B1475" s="64"/>
      <c r="C1475" s="64"/>
      <c r="D1475" s="24" t="s">
        <v>1331</v>
      </c>
      <c r="E1475" s="66">
        <v>30700</v>
      </c>
      <c r="F1475" s="147" t="s">
        <v>1458</v>
      </c>
      <c r="G1475" s="149"/>
      <c r="H1475" s="18">
        <v>28444.35</v>
      </c>
      <c r="I1475" s="18">
        <f t="shared" si="22"/>
        <v>92.65260586319218</v>
      </c>
    </row>
    <row r="1476" spans="1:9" ht="16.5" customHeight="1">
      <c r="A1476" s="60"/>
      <c r="B1476" s="64"/>
      <c r="C1476" s="65" t="s">
        <v>112</v>
      </c>
      <c r="D1476" s="24" t="s">
        <v>113</v>
      </c>
      <c r="E1476" s="66">
        <v>208884</v>
      </c>
      <c r="F1476" s="147" t="s">
        <v>1459</v>
      </c>
      <c r="G1476" s="149"/>
      <c r="H1476" s="18">
        <f>H1477+H1484</f>
        <v>83205.51</v>
      </c>
      <c r="I1476" s="18">
        <f t="shared" si="22"/>
        <v>38.53230803428778</v>
      </c>
    </row>
    <row r="1477" spans="1:9" ht="16.5" customHeight="1">
      <c r="A1477" s="60"/>
      <c r="B1477" s="64"/>
      <c r="C1477" s="64"/>
      <c r="D1477" s="24" t="s">
        <v>536</v>
      </c>
      <c r="E1477" s="66">
        <v>207216</v>
      </c>
      <c r="F1477" s="147" t="s">
        <v>1460</v>
      </c>
      <c r="G1477" s="149"/>
      <c r="H1477" s="18">
        <v>72733.51</v>
      </c>
      <c r="I1477" s="18">
        <f t="shared" si="22"/>
        <v>35.67659134051768</v>
      </c>
    </row>
    <row r="1478" spans="1:9" ht="16.5" customHeight="1">
      <c r="A1478" s="60"/>
      <c r="B1478" s="64"/>
      <c r="C1478" s="64"/>
      <c r="D1478" s="11" t="s">
        <v>537</v>
      </c>
      <c r="E1478" s="66"/>
      <c r="F1478" s="32"/>
      <c r="G1478" s="33"/>
      <c r="H1478" s="18">
        <v>19078.36</v>
      </c>
      <c r="I1478" s="18"/>
    </row>
    <row r="1479" spans="1:9" ht="16.5" customHeight="1">
      <c r="A1479" s="60"/>
      <c r="B1479" s="64"/>
      <c r="C1479" s="64"/>
      <c r="D1479" s="25" t="s">
        <v>538</v>
      </c>
      <c r="E1479" s="66"/>
      <c r="F1479" s="32"/>
      <c r="G1479" s="33"/>
      <c r="H1479" s="18">
        <v>24083.67</v>
      </c>
      <c r="I1479" s="18"/>
    </row>
    <row r="1480" spans="1:9" ht="16.5" customHeight="1">
      <c r="A1480" s="60"/>
      <c r="B1480" s="64"/>
      <c r="C1480" s="64"/>
      <c r="D1480" s="24" t="s">
        <v>488</v>
      </c>
      <c r="E1480" s="66"/>
      <c r="F1480" s="32"/>
      <c r="G1480" s="33"/>
      <c r="H1480" s="18">
        <v>10184.4</v>
      </c>
      <c r="I1480" s="18"/>
    </row>
    <row r="1481" spans="1:9" ht="16.5" customHeight="1">
      <c r="A1481" s="60"/>
      <c r="B1481" s="64"/>
      <c r="C1481" s="64"/>
      <c r="D1481" s="24" t="s">
        <v>539</v>
      </c>
      <c r="E1481" s="66"/>
      <c r="F1481" s="32"/>
      <c r="G1481" s="33"/>
      <c r="H1481" s="18">
        <v>7350</v>
      </c>
      <c r="I1481" s="18"/>
    </row>
    <row r="1482" spans="1:9" ht="16.5" customHeight="1">
      <c r="A1482" s="67"/>
      <c r="B1482" s="50"/>
      <c r="C1482" s="50"/>
      <c r="D1482" s="11" t="s">
        <v>489</v>
      </c>
      <c r="E1482" s="51"/>
      <c r="F1482" s="48"/>
      <c r="G1482" s="49"/>
      <c r="H1482" s="18">
        <v>4810.75</v>
      </c>
      <c r="I1482" s="18"/>
    </row>
    <row r="1483" spans="1:9" ht="33" customHeight="1">
      <c r="A1483" s="73"/>
      <c r="B1483" s="74"/>
      <c r="C1483" s="74"/>
      <c r="D1483" s="25" t="s">
        <v>540</v>
      </c>
      <c r="E1483" s="75"/>
      <c r="F1483" s="76"/>
      <c r="G1483" s="77"/>
      <c r="H1483" s="18">
        <v>7226.33</v>
      </c>
      <c r="I1483" s="18"/>
    </row>
    <row r="1484" spans="1:9" ht="27.75" customHeight="1">
      <c r="A1484" s="60"/>
      <c r="B1484" s="64"/>
      <c r="C1484" s="64"/>
      <c r="D1484" s="24" t="s">
        <v>541</v>
      </c>
      <c r="E1484" s="66">
        <v>1668</v>
      </c>
      <c r="F1484" s="147" t="s">
        <v>1461</v>
      </c>
      <c r="G1484" s="149"/>
      <c r="H1484" s="18">
        <v>10472</v>
      </c>
      <c r="I1484" s="18">
        <f t="shared" si="22"/>
        <v>86.77494199535963</v>
      </c>
    </row>
    <row r="1485" spans="1:9" ht="33" customHeight="1">
      <c r="A1485" s="60"/>
      <c r="B1485" s="64"/>
      <c r="C1485" s="65" t="s">
        <v>558</v>
      </c>
      <c r="D1485" s="24" t="s">
        <v>559</v>
      </c>
      <c r="E1485" s="66">
        <v>1700</v>
      </c>
      <c r="F1485" s="147" t="s">
        <v>1462</v>
      </c>
      <c r="G1485" s="149"/>
      <c r="H1485" s="18">
        <v>3041.4</v>
      </c>
      <c r="I1485" s="18">
        <f t="shared" si="22"/>
        <v>64.71063829787234</v>
      </c>
    </row>
    <row r="1486" spans="1:9" ht="16.5" customHeight="1">
      <c r="A1486" s="60"/>
      <c r="B1486" s="64"/>
      <c r="C1486" s="64"/>
      <c r="D1486" s="24" t="s">
        <v>1331</v>
      </c>
      <c r="E1486" s="66">
        <v>1700</v>
      </c>
      <c r="F1486" s="147" t="s">
        <v>1462</v>
      </c>
      <c r="G1486" s="149"/>
      <c r="H1486" s="18">
        <v>3041.4</v>
      </c>
      <c r="I1486" s="18">
        <f t="shared" si="22"/>
        <v>64.71063829787234</v>
      </c>
    </row>
    <row r="1487" spans="1:9" ht="16.5" customHeight="1">
      <c r="A1487" s="60"/>
      <c r="B1487" s="64"/>
      <c r="C1487" s="65" t="s">
        <v>283</v>
      </c>
      <c r="D1487" s="24" t="s">
        <v>284</v>
      </c>
      <c r="E1487" s="66">
        <v>1000</v>
      </c>
      <c r="F1487" s="147" t="s">
        <v>174</v>
      </c>
      <c r="G1487" s="149"/>
      <c r="H1487" s="18">
        <v>0</v>
      </c>
      <c r="I1487" s="18">
        <f t="shared" si="22"/>
        <v>0</v>
      </c>
    </row>
    <row r="1488" spans="1:9" ht="16.5" customHeight="1">
      <c r="A1488" s="60"/>
      <c r="B1488" s="64"/>
      <c r="C1488" s="64"/>
      <c r="D1488" s="24" t="s">
        <v>1331</v>
      </c>
      <c r="E1488" s="66">
        <v>1000</v>
      </c>
      <c r="F1488" s="147" t="s">
        <v>174</v>
      </c>
      <c r="G1488" s="149"/>
      <c r="H1488" s="18">
        <v>0</v>
      </c>
      <c r="I1488" s="18">
        <f t="shared" si="22"/>
        <v>0</v>
      </c>
    </row>
    <row r="1489" spans="1:9" ht="16.5" customHeight="1">
      <c r="A1489" s="60"/>
      <c r="B1489" s="64"/>
      <c r="C1489" s="65" t="s">
        <v>213</v>
      </c>
      <c r="D1489" s="24" t="s">
        <v>214</v>
      </c>
      <c r="E1489" s="66">
        <v>2500</v>
      </c>
      <c r="F1489" s="147" t="s">
        <v>393</v>
      </c>
      <c r="G1489" s="149"/>
      <c r="H1489" s="18">
        <v>600</v>
      </c>
      <c r="I1489" s="18">
        <f t="shared" si="22"/>
        <v>24</v>
      </c>
    </row>
    <row r="1490" spans="1:9" ht="16.5" customHeight="1">
      <c r="A1490" s="60"/>
      <c r="B1490" s="64"/>
      <c r="C1490" s="64"/>
      <c r="D1490" s="24" t="s">
        <v>1331</v>
      </c>
      <c r="E1490" s="66">
        <v>2500</v>
      </c>
      <c r="F1490" s="147" t="s">
        <v>393</v>
      </c>
      <c r="G1490" s="149"/>
      <c r="H1490" s="18">
        <v>600</v>
      </c>
      <c r="I1490" s="18">
        <f t="shared" si="22"/>
        <v>24</v>
      </c>
    </row>
    <row r="1491" spans="1:9" ht="16.5" customHeight="1">
      <c r="A1491" s="60"/>
      <c r="B1491" s="64"/>
      <c r="C1491" s="65" t="s">
        <v>235</v>
      </c>
      <c r="D1491" s="24" t="s">
        <v>236</v>
      </c>
      <c r="E1491" s="66">
        <v>6527</v>
      </c>
      <c r="F1491" s="147" t="s">
        <v>1463</v>
      </c>
      <c r="G1491" s="149"/>
      <c r="H1491" s="18">
        <f>H1492+H1493</f>
        <v>5589</v>
      </c>
      <c r="I1491" s="18">
        <f aca="true" t="shared" si="23" ref="I1491:I1554">H1491/F1491%</f>
        <v>85.62892599969359</v>
      </c>
    </row>
    <row r="1492" spans="1:9" ht="16.5" customHeight="1">
      <c r="A1492" s="60"/>
      <c r="B1492" s="64"/>
      <c r="C1492" s="64"/>
      <c r="D1492" s="24" t="s">
        <v>1331</v>
      </c>
      <c r="E1492" s="66">
        <v>5652</v>
      </c>
      <c r="F1492" s="147" t="s">
        <v>1464</v>
      </c>
      <c r="G1492" s="149"/>
      <c r="H1492" s="18">
        <v>5469</v>
      </c>
      <c r="I1492" s="18">
        <f t="shared" si="23"/>
        <v>96.76220806794055</v>
      </c>
    </row>
    <row r="1493" spans="1:9" ht="16.5" customHeight="1">
      <c r="A1493" s="60"/>
      <c r="B1493" s="64"/>
      <c r="C1493" s="64"/>
      <c r="D1493" s="24" t="s">
        <v>1356</v>
      </c>
      <c r="E1493" s="66">
        <v>875</v>
      </c>
      <c r="F1493" s="147" t="s">
        <v>1465</v>
      </c>
      <c r="G1493" s="149"/>
      <c r="H1493" s="18">
        <v>120</v>
      </c>
      <c r="I1493" s="18">
        <f t="shared" si="23"/>
        <v>13.714285714285714</v>
      </c>
    </row>
    <row r="1494" spans="1:9" ht="16.5" customHeight="1">
      <c r="A1494" s="60"/>
      <c r="B1494" s="61" t="s">
        <v>1466</v>
      </c>
      <c r="C1494" s="61"/>
      <c r="D1494" s="62" t="s">
        <v>193</v>
      </c>
      <c r="E1494" s="63">
        <f>E1495+E1497+E1499+E1510+E1512+E1514+E1517+E1519+E1521+E1525</f>
        <v>701200</v>
      </c>
      <c r="F1494" s="150">
        <f>F1495+F1497+F1499+F1510+F1512+F1514+F1517+F1519+F1521+F1525</f>
        <v>845100</v>
      </c>
      <c r="G1494" s="151"/>
      <c r="H1494" s="21">
        <f>H1495+H1497+H1499+H1510+H1512+H1514+H1517+H1519+H1521+H1525</f>
        <v>446606.71</v>
      </c>
      <c r="I1494" s="21">
        <f t="shared" si="23"/>
        <v>52.84661105194652</v>
      </c>
    </row>
    <row r="1495" spans="1:9" ht="44.25" customHeight="1">
      <c r="A1495" s="60"/>
      <c r="B1495" s="64"/>
      <c r="C1495" s="65" t="s">
        <v>316</v>
      </c>
      <c r="D1495" s="24" t="s">
        <v>317</v>
      </c>
      <c r="E1495" s="66">
        <v>37000</v>
      </c>
      <c r="F1495" s="147" t="s">
        <v>1467</v>
      </c>
      <c r="G1495" s="149"/>
      <c r="H1495" s="18">
        <v>37000</v>
      </c>
      <c r="I1495" s="18">
        <f t="shared" si="23"/>
        <v>100</v>
      </c>
    </row>
    <row r="1496" spans="1:9" ht="30" customHeight="1">
      <c r="A1496" s="60"/>
      <c r="B1496" s="64"/>
      <c r="C1496" s="64"/>
      <c r="D1496" s="24" t="s">
        <v>1473</v>
      </c>
      <c r="E1496" s="66">
        <v>37000</v>
      </c>
      <c r="F1496" s="147" t="s">
        <v>1467</v>
      </c>
      <c r="G1496" s="149"/>
      <c r="H1496" s="18">
        <v>37000</v>
      </c>
      <c r="I1496" s="18">
        <f t="shared" si="23"/>
        <v>100</v>
      </c>
    </row>
    <row r="1497" spans="1:9" ht="16.5" customHeight="1">
      <c r="A1497" s="60"/>
      <c r="B1497" s="64"/>
      <c r="C1497" s="65" t="s">
        <v>255</v>
      </c>
      <c r="D1497" s="24" t="s">
        <v>256</v>
      </c>
      <c r="E1497" s="66">
        <v>5500</v>
      </c>
      <c r="F1497" s="147" t="s">
        <v>399</v>
      </c>
      <c r="G1497" s="149"/>
      <c r="H1497" s="18">
        <v>0</v>
      </c>
      <c r="I1497" s="18">
        <f t="shared" si="23"/>
        <v>0</v>
      </c>
    </row>
    <row r="1498" spans="1:9" ht="28.5" customHeight="1">
      <c r="A1498" s="60"/>
      <c r="B1498" s="64"/>
      <c r="C1498" s="64"/>
      <c r="D1498" s="24" t="s">
        <v>1474</v>
      </c>
      <c r="E1498" s="66">
        <v>5500</v>
      </c>
      <c r="F1498" s="147" t="s">
        <v>399</v>
      </c>
      <c r="G1498" s="149"/>
      <c r="H1498" s="41">
        <v>0</v>
      </c>
      <c r="I1498" s="18">
        <f t="shared" si="23"/>
        <v>0</v>
      </c>
    </row>
    <row r="1499" spans="1:9" ht="16.5" customHeight="1">
      <c r="A1499" s="60"/>
      <c r="B1499" s="64"/>
      <c r="C1499" s="65" t="s">
        <v>1367</v>
      </c>
      <c r="D1499" s="24" t="s">
        <v>1368</v>
      </c>
      <c r="E1499" s="66">
        <f>SUM(E1500:E1509)</f>
        <v>554500</v>
      </c>
      <c r="F1499" s="147">
        <f>F1500+F1501+F1502+F1503+F1509</f>
        <v>682800</v>
      </c>
      <c r="G1499" s="149"/>
      <c r="H1499" s="18">
        <f>H1500+H1501+H1502+H1503+H1509</f>
        <v>359617.7</v>
      </c>
      <c r="I1499" s="18">
        <f t="shared" si="23"/>
        <v>52.66808728763913</v>
      </c>
    </row>
    <row r="1500" spans="1:9" ht="16.5" customHeight="1">
      <c r="A1500" s="60"/>
      <c r="B1500" s="64"/>
      <c r="C1500" s="64"/>
      <c r="D1500" s="24" t="s">
        <v>1475</v>
      </c>
      <c r="E1500" s="66">
        <v>0</v>
      </c>
      <c r="F1500" s="147" t="s">
        <v>1476</v>
      </c>
      <c r="G1500" s="149"/>
      <c r="H1500" s="18">
        <v>0</v>
      </c>
      <c r="I1500" s="18">
        <f t="shared" si="23"/>
        <v>0</v>
      </c>
    </row>
    <row r="1501" spans="1:9" ht="16.5" customHeight="1">
      <c r="A1501" s="60"/>
      <c r="B1501" s="64"/>
      <c r="C1501" s="64"/>
      <c r="D1501" s="24" t="s">
        <v>1477</v>
      </c>
      <c r="E1501" s="66">
        <v>35000</v>
      </c>
      <c r="F1501" s="147" t="s">
        <v>1478</v>
      </c>
      <c r="G1501" s="149"/>
      <c r="H1501" s="18">
        <v>26566</v>
      </c>
      <c r="I1501" s="18">
        <f t="shared" si="23"/>
        <v>41.509375</v>
      </c>
    </row>
    <row r="1502" spans="1:9" ht="38.25" customHeight="1">
      <c r="A1502" s="60"/>
      <c r="B1502" s="64"/>
      <c r="C1502" s="64"/>
      <c r="D1502" s="24" t="s">
        <v>1474</v>
      </c>
      <c r="E1502" s="66">
        <v>119500</v>
      </c>
      <c r="F1502" s="147" t="s">
        <v>1479</v>
      </c>
      <c r="G1502" s="149"/>
      <c r="H1502" s="18">
        <v>12277.5</v>
      </c>
      <c r="I1502" s="18">
        <f t="shared" si="23"/>
        <v>10.274058577405858</v>
      </c>
    </row>
    <row r="1503" spans="1:9" ht="35.25" customHeight="1">
      <c r="A1503" s="78"/>
      <c r="B1503" s="64"/>
      <c r="C1503" s="64"/>
      <c r="D1503" s="24" t="s">
        <v>1480</v>
      </c>
      <c r="E1503" s="66">
        <v>400000</v>
      </c>
      <c r="F1503" s="147">
        <v>434400</v>
      </c>
      <c r="G1503" s="149"/>
      <c r="H1503" s="18">
        <v>296774.2</v>
      </c>
      <c r="I1503" s="18">
        <f t="shared" si="23"/>
        <v>68.31818600368324</v>
      </c>
    </row>
    <row r="1504" spans="1:9" ht="17.25" customHeight="1">
      <c r="A1504" s="137"/>
      <c r="B1504" s="64"/>
      <c r="C1504" s="64"/>
      <c r="D1504" s="24" t="s">
        <v>530</v>
      </c>
      <c r="E1504" s="66"/>
      <c r="F1504" s="32"/>
      <c r="G1504" s="33"/>
      <c r="H1504" s="18">
        <v>11740.2</v>
      </c>
      <c r="I1504" s="18"/>
    </row>
    <row r="1505" spans="1:9" ht="18.75" customHeight="1">
      <c r="A1505" s="138"/>
      <c r="B1505" s="50"/>
      <c r="C1505" s="50"/>
      <c r="D1505" s="11" t="s">
        <v>544</v>
      </c>
      <c r="E1505" s="51"/>
      <c r="F1505" s="48"/>
      <c r="G1505" s="49"/>
      <c r="H1505" s="18">
        <v>109101.47</v>
      </c>
      <c r="I1505" s="18"/>
    </row>
    <row r="1506" spans="1:9" ht="19.5" customHeight="1">
      <c r="A1506" s="139"/>
      <c r="B1506" s="74"/>
      <c r="C1506" s="74"/>
      <c r="D1506" s="25" t="s">
        <v>542</v>
      </c>
      <c r="E1506" s="75"/>
      <c r="F1506" s="76"/>
      <c r="G1506" s="77"/>
      <c r="H1506" s="18">
        <v>31578.54</v>
      </c>
      <c r="I1506" s="18"/>
    </row>
    <row r="1507" spans="1:9" ht="18" customHeight="1">
      <c r="A1507" s="137"/>
      <c r="B1507" s="64"/>
      <c r="C1507" s="64"/>
      <c r="D1507" s="24" t="s">
        <v>543</v>
      </c>
      <c r="E1507" s="66"/>
      <c r="F1507" s="32"/>
      <c r="G1507" s="33"/>
      <c r="H1507" s="18">
        <v>144353.99</v>
      </c>
      <c r="I1507" s="18"/>
    </row>
    <row r="1508" spans="1:9" s="6" customFormat="1" ht="18" customHeight="1">
      <c r="A1508" s="140"/>
      <c r="B1508" s="141"/>
      <c r="C1508" s="141"/>
      <c r="D1508" s="40" t="s">
        <v>247</v>
      </c>
      <c r="E1508" s="127">
        <f>E1509</f>
        <v>0</v>
      </c>
      <c r="F1508" s="194">
        <f>F1509</f>
        <v>24300</v>
      </c>
      <c r="G1508" s="148"/>
      <c r="H1508" s="19">
        <f>H1509</f>
        <v>24000</v>
      </c>
      <c r="I1508" s="19">
        <f t="shared" si="23"/>
        <v>98.76543209876543</v>
      </c>
    </row>
    <row r="1509" spans="1:9" ht="16.5" customHeight="1">
      <c r="A1509" s="71"/>
      <c r="B1509" s="64"/>
      <c r="C1509" s="64"/>
      <c r="D1509" s="24" t="s">
        <v>1356</v>
      </c>
      <c r="E1509" s="66">
        <v>0</v>
      </c>
      <c r="F1509" s="147">
        <v>24300</v>
      </c>
      <c r="G1509" s="149"/>
      <c r="H1509" s="18">
        <v>24000</v>
      </c>
      <c r="I1509" s="18">
        <f t="shared" si="23"/>
        <v>98.76543209876543</v>
      </c>
    </row>
    <row r="1510" spans="1:9" ht="16.5" customHeight="1">
      <c r="A1510" s="60"/>
      <c r="B1510" s="64"/>
      <c r="C1510" s="65" t="s">
        <v>199</v>
      </c>
      <c r="D1510" s="24" t="s">
        <v>200</v>
      </c>
      <c r="E1510" s="66">
        <v>3964</v>
      </c>
      <c r="F1510" s="147" t="s">
        <v>1482</v>
      </c>
      <c r="G1510" s="149"/>
      <c r="H1510" s="18">
        <v>733.32</v>
      </c>
      <c r="I1510" s="18">
        <f t="shared" si="23"/>
        <v>18.49949545913219</v>
      </c>
    </row>
    <row r="1511" spans="1:9" ht="30.75" customHeight="1">
      <c r="A1511" s="60"/>
      <c r="B1511" s="64"/>
      <c r="C1511" s="64"/>
      <c r="D1511" s="24" t="s">
        <v>1483</v>
      </c>
      <c r="E1511" s="66">
        <v>3964</v>
      </c>
      <c r="F1511" s="147" t="s">
        <v>1482</v>
      </c>
      <c r="G1511" s="149"/>
      <c r="H1511" s="18">
        <v>733.321</v>
      </c>
      <c r="I1511" s="18">
        <f t="shared" si="23"/>
        <v>18.49952068617558</v>
      </c>
    </row>
    <row r="1512" spans="1:9" ht="16.5" customHeight="1">
      <c r="A1512" s="60"/>
      <c r="B1512" s="64"/>
      <c r="C1512" s="65" t="s">
        <v>262</v>
      </c>
      <c r="D1512" s="24" t="s">
        <v>263</v>
      </c>
      <c r="E1512" s="66">
        <v>25200</v>
      </c>
      <c r="F1512" s="147" t="s">
        <v>345</v>
      </c>
      <c r="G1512" s="149"/>
      <c r="H1512" s="18">
        <v>4200</v>
      </c>
      <c r="I1512" s="18">
        <f t="shared" si="23"/>
        <v>16.666666666666668</v>
      </c>
    </row>
    <row r="1513" spans="1:9" ht="34.5" customHeight="1">
      <c r="A1513" s="60"/>
      <c r="B1513" s="64"/>
      <c r="C1513" s="64"/>
      <c r="D1513" s="24" t="s">
        <v>1483</v>
      </c>
      <c r="E1513" s="66">
        <v>25200</v>
      </c>
      <c r="F1513" s="147" t="s">
        <v>345</v>
      </c>
      <c r="G1513" s="149"/>
      <c r="H1513" s="18">
        <v>4200</v>
      </c>
      <c r="I1513" s="18">
        <f t="shared" si="23"/>
        <v>16.666666666666668</v>
      </c>
    </row>
    <row r="1514" spans="1:9" ht="16.5" customHeight="1">
      <c r="A1514" s="60"/>
      <c r="B1514" s="64"/>
      <c r="C1514" s="65" t="s">
        <v>205</v>
      </c>
      <c r="D1514" s="24" t="s">
        <v>128</v>
      </c>
      <c r="E1514" s="66">
        <v>6094</v>
      </c>
      <c r="F1514" s="147" t="s">
        <v>1484</v>
      </c>
      <c r="G1514" s="149"/>
      <c r="H1514" s="18">
        <f>H1515+H1516</f>
        <v>4677.45</v>
      </c>
      <c r="I1514" s="18">
        <f t="shared" si="23"/>
        <v>76.75500492287496</v>
      </c>
    </row>
    <row r="1515" spans="1:9" ht="35.25" customHeight="1">
      <c r="A1515" s="60"/>
      <c r="B1515" s="64"/>
      <c r="C1515" s="64"/>
      <c r="D1515" s="24" t="s">
        <v>1474</v>
      </c>
      <c r="E1515" s="66">
        <v>5048</v>
      </c>
      <c r="F1515" s="147" t="s">
        <v>636</v>
      </c>
      <c r="G1515" s="149"/>
      <c r="H1515" s="18">
        <v>3790.2</v>
      </c>
      <c r="I1515" s="18">
        <f t="shared" si="23"/>
        <v>75.08320126782884</v>
      </c>
    </row>
    <row r="1516" spans="1:9" ht="35.25" customHeight="1">
      <c r="A1516" s="60"/>
      <c r="B1516" s="64"/>
      <c r="C1516" s="64"/>
      <c r="D1516" s="24" t="s">
        <v>1483</v>
      </c>
      <c r="E1516" s="66">
        <v>1046</v>
      </c>
      <c r="F1516" s="147" t="s">
        <v>1485</v>
      </c>
      <c r="G1516" s="149"/>
      <c r="H1516" s="18">
        <v>887.25</v>
      </c>
      <c r="I1516" s="18">
        <f t="shared" si="23"/>
        <v>84.82313575525812</v>
      </c>
    </row>
    <row r="1517" spans="1:9" ht="16.5" customHeight="1">
      <c r="A1517" s="60"/>
      <c r="B1517" s="64"/>
      <c r="C1517" s="65" t="s">
        <v>372</v>
      </c>
      <c r="D1517" s="24" t="s">
        <v>373</v>
      </c>
      <c r="E1517" s="66">
        <v>250</v>
      </c>
      <c r="F1517" s="147" t="s">
        <v>940</v>
      </c>
      <c r="G1517" s="149"/>
      <c r="H1517" s="18">
        <v>192.1</v>
      </c>
      <c r="I1517" s="18">
        <f t="shared" si="23"/>
        <v>76.84</v>
      </c>
    </row>
    <row r="1518" spans="1:9" ht="38.25" customHeight="1">
      <c r="A1518" s="60"/>
      <c r="B1518" s="64"/>
      <c r="C1518" s="64"/>
      <c r="D1518" s="24" t="s">
        <v>1483</v>
      </c>
      <c r="E1518" s="66">
        <v>250</v>
      </c>
      <c r="F1518" s="147" t="s">
        <v>940</v>
      </c>
      <c r="G1518" s="149"/>
      <c r="H1518" s="18">
        <v>192.1</v>
      </c>
      <c r="I1518" s="18">
        <f t="shared" si="23"/>
        <v>76.84</v>
      </c>
    </row>
    <row r="1519" spans="1:9" ht="16.5" customHeight="1">
      <c r="A1519" s="60"/>
      <c r="B1519" s="64"/>
      <c r="C1519" s="65" t="s">
        <v>230</v>
      </c>
      <c r="D1519" s="24" t="s">
        <v>231</v>
      </c>
      <c r="E1519" s="66">
        <v>1400</v>
      </c>
      <c r="F1519" s="147" t="s">
        <v>267</v>
      </c>
      <c r="G1519" s="149"/>
      <c r="H1519" s="18">
        <v>450</v>
      </c>
      <c r="I1519" s="18">
        <f t="shared" si="23"/>
        <v>32.142857142857146</v>
      </c>
    </row>
    <row r="1520" spans="1:9" ht="31.5" customHeight="1">
      <c r="A1520" s="60"/>
      <c r="B1520" s="64"/>
      <c r="C1520" s="64"/>
      <c r="D1520" s="24" t="s">
        <v>1474</v>
      </c>
      <c r="E1520" s="66">
        <v>1400</v>
      </c>
      <c r="F1520" s="147" t="s">
        <v>267</v>
      </c>
      <c r="G1520" s="149"/>
      <c r="H1520" s="18">
        <v>450</v>
      </c>
      <c r="I1520" s="18">
        <f t="shared" si="23"/>
        <v>32.142857142857146</v>
      </c>
    </row>
    <row r="1521" spans="1:9" ht="16.5" customHeight="1">
      <c r="A1521" s="60"/>
      <c r="B1521" s="64"/>
      <c r="C1521" s="65" t="s">
        <v>112</v>
      </c>
      <c r="D1521" s="24" t="s">
        <v>113</v>
      </c>
      <c r="E1521" s="66">
        <v>66492</v>
      </c>
      <c r="F1521" s="147">
        <f>F1522+F1523+F1524</f>
        <v>82092</v>
      </c>
      <c r="G1521" s="149"/>
      <c r="H1521" s="18">
        <f>H1522+H1523+H1524</f>
        <v>39548.96</v>
      </c>
      <c r="I1521" s="18">
        <f t="shared" si="23"/>
        <v>48.176387467719145</v>
      </c>
    </row>
    <row r="1522" spans="1:9" ht="33.75" customHeight="1">
      <c r="A1522" s="60"/>
      <c r="B1522" s="64"/>
      <c r="C1522" s="64"/>
      <c r="D1522" s="24" t="s">
        <v>1474</v>
      </c>
      <c r="E1522" s="66">
        <v>16252</v>
      </c>
      <c r="F1522" s="147" t="s">
        <v>1486</v>
      </c>
      <c r="G1522" s="149"/>
      <c r="H1522" s="18">
        <v>2580.26</v>
      </c>
      <c r="I1522" s="18">
        <f t="shared" si="23"/>
        <v>15.876569037656903</v>
      </c>
    </row>
    <row r="1523" spans="1:9" ht="30.75" customHeight="1">
      <c r="A1523" s="60"/>
      <c r="B1523" s="64"/>
      <c r="C1523" s="64"/>
      <c r="D1523" s="24" t="s">
        <v>1480</v>
      </c>
      <c r="E1523" s="66">
        <v>41000</v>
      </c>
      <c r="F1523" s="147">
        <v>56600</v>
      </c>
      <c r="G1523" s="149"/>
      <c r="H1523" s="18">
        <v>36125.53</v>
      </c>
      <c r="I1523" s="18">
        <f t="shared" si="23"/>
        <v>63.82602473498233</v>
      </c>
    </row>
    <row r="1524" spans="1:9" ht="29.25" customHeight="1">
      <c r="A1524" s="60"/>
      <c r="B1524" s="64"/>
      <c r="C1524" s="64"/>
      <c r="D1524" s="24" t="s">
        <v>1483</v>
      </c>
      <c r="E1524" s="66">
        <v>9240</v>
      </c>
      <c r="F1524" s="147" t="s">
        <v>1487</v>
      </c>
      <c r="G1524" s="149"/>
      <c r="H1524" s="18">
        <v>843.17</v>
      </c>
      <c r="I1524" s="18">
        <f t="shared" si="23"/>
        <v>9.125216450216449</v>
      </c>
    </row>
    <row r="1525" spans="1:9" ht="16.5" customHeight="1">
      <c r="A1525" s="60"/>
      <c r="B1525" s="64"/>
      <c r="C1525" s="65" t="s">
        <v>213</v>
      </c>
      <c r="D1525" s="24" t="s">
        <v>214</v>
      </c>
      <c r="E1525" s="66">
        <v>800</v>
      </c>
      <c r="F1525" s="147" t="s">
        <v>286</v>
      </c>
      <c r="G1525" s="149"/>
      <c r="H1525" s="18">
        <v>187.18</v>
      </c>
      <c r="I1525" s="18">
        <f t="shared" si="23"/>
        <v>23.3975</v>
      </c>
    </row>
    <row r="1526" spans="1:9" ht="34.5" customHeight="1">
      <c r="A1526" s="67"/>
      <c r="B1526" s="50"/>
      <c r="C1526" s="50"/>
      <c r="D1526" s="11" t="s">
        <v>1474</v>
      </c>
      <c r="E1526" s="51">
        <v>800</v>
      </c>
      <c r="F1526" s="145" t="s">
        <v>286</v>
      </c>
      <c r="G1526" s="133"/>
      <c r="H1526" s="18">
        <v>187.18</v>
      </c>
      <c r="I1526" s="18">
        <f t="shared" si="23"/>
        <v>23.3975</v>
      </c>
    </row>
    <row r="1527" spans="1:9" ht="16.5" customHeight="1">
      <c r="A1527" s="110" t="s">
        <v>1488</v>
      </c>
      <c r="B1527" s="111"/>
      <c r="C1527" s="111"/>
      <c r="D1527" s="112" t="s">
        <v>1489</v>
      </c>
      <c r="E1527" s="113">
        <f>E1528+E1626+E1629</f>
        <v>958930</v>
      </c>
      <c r="F1527" s="166" t="s">
        <v>1490</v>
      </c>
      <c r="G1527" s="167"/>
      <c r="H1527" s="23">
        <f>H1528+H1626+H1629</f>
        <v>625662.84</v>
      </c>
      <c r="I1527" s="23">
        <f t="shared" si="23"/>
        <v>50.960739899082455</v>
      </c>
    </row>
    <row r="1528" spans="1:9" ht="16.5" customHeight="1">
      <c r="A1528" s="60"/>
      <c r="B1528" s="61" t="s">
        <v>1491</v>
      </c>
      <c r="C1528" s="61"/>
      <c r="D1528" s="62" t="s">
        <v>1492</v>
      </c>
      <c r="E1528" s="63">
        <f>E1529+E1535+E1543+E1554+E1565+E1576+E1582+E1588+E1592+E1594+E1600+E1606+E1612+E1616+E1620</f>
        <v>902750</v>
      </c>
      <c r="F1528" s="150" t="s">
        <v>1493</v>
      </c>
      <c r="G1528" s="151"/>
      <c r="H1528" s="21">
        <f>H1529+H1535+H1543+H1554+H1565+H1576+H1582+H1588+H1592+H1594+H1600+H1606+H1612+H1616+H1620</f>
        <v>596131.74</v>
      </c>
      <c r="I1528" s="21">
        <f t="shared" si="23"/>
        <v>66.03508612572695</v>
      </c>
    </row>
    <row r="1529" spans="1:9" ht="16.5" customHeight="1">
      <c r="A1529" s="60"/>
      <c r="B1529" s="64"/>
      <c r="C1529" s="65" t="s">
        <v>255</v>
      </c>
      <c r="D1529" s="24" t="s">
        <v>256</v>
      </c>
      <c r="E1529" s="66">
        <f>SUM(E1530:E1534)</f>
        <v>15050</v>
      </c>
      <c r="F1529" s="147" t="s">
        <v>1494</v>
      </c>
      <c r="G1529" s="149"/>
      <c r="H1529" s="18">
        <f>SUM(H1530:H1534)</f>
        <v>10545.43</v>
      </c>
      <c r="I1529" s="18">
        <f t="shared" si="23"/>
        <v>68.25521035598706</v>
      </c>
    </row>
    <row r="1530" spans="1:9" ht="16.5" customHeight="1">
      <c r="A1530" s="60"/>
      <c r="B1530" s="64"/>
      <c r="C1530" s="64"/>
      <c r="D1530" s="24" t="s">
        <v>858</v>
      </c>
      <c r="E1530" s="66">
        <v>3200</v>
      </c>
      <c r="F1530" s="147" t="s">
        <v>329</v>
      </c>
      <c r="G1530" s="149"/>
      <c r="H1530" s="18">
        <v>2093.54</v>
      </c>
      <c r="I1530" s="18">
        <f t="shared" si="23"/>
        <v>65.423125</v>
      </c>
    </row>
    <row r="1531" spans="1:9" ht="16.5" customHeight="1">
      <c r="A1531" s="60"/>
      <c r="B1531" s="64"/>
      <c r="C1531" s="64"/>
      <c r="D1531" s="24" t="s">
        <v>862</v>
      </c>
      <c r="E1531" s="66">
        <v>0</v>
      </c>
      <c r="F1531" s="147" t="s">
        <v>209</v>
      </c>
      <c r="G1531" s="149"/>
      <c r="H1531" s="18">
        <v>370</v>
      </c>
      <c r="I1531" s="18">
        <f t="shared" si="23"/>
        <v>92.5</v>
      </c>
    </row>
    <row r="1532" spans="1:9" ht="16.5" customHeight="1">
      <c r="A1532" s="60"/>
      <c r="B1532" s="64"/>
      <c r="C1532" s="64"/>
      <c r="D1532" s="24" t="s">
        <v>863</v>
      </c>
      <c r="E1532" s="66">
        <v>3400</v>
      </c>
      <c r="F1532" s="147" t="s">
        <v>563</v>
      </c>
      <c r="G1532" s="149"/>
      <c r="H1532" s="18">
        <v>2511.31</v>
      </c>
      <c r="I1532" s="18">
        <f t="shared" si="23"/>
        <v>73.86205882352941</v>
      </c>
    </row>
    <row r="1533" spans="1:9" ht="16.5" customHeight="1">
      <c r="A1533" s="60"/>
      <c r="B1533" s="64"/>
      <c r="C1533" s="64"/>
      <c r="D1533" s="24" t="s">
        <v>865</v>
      </c>
      <c r="E1533" s="66">
        <v>2850</v>
      </c>
      <c r="F1533" s="147" t="s">
        <v>952</v>
      </c>
      <c r="G1533" s="149"/>
      <c r="H1533" s="18">
        <v>2015.59</v>
      </c>
      <c r="I1533" s="18">
        <f t="shared" si="23"/>
        <v>70.72245614035087</v>
      </c>
    </row>
    <row r="1534" spans="1:9" ht="16.5" customHeight="1">
      <c r="A1534" s="60"/>
      <c r="B1534" s="64"/>
      <c r="C1534" s="64"/>
      <c r="D1534" s="24" t="s">
        <v>867</v>
      </c>
      <c r="E1534" s="66">
        <v>5600</v>
      </c>
      <c r="F1534" s="147" t="s">
        <v>1495</v>
      </c>
      <c r="G1534" s="149"/>
      <c r="H1534" s="18">
        <v>3554.99</v>
      </c>
      <c r="I1534" s="18">
        <f t="shared" si="23"/>
        <v>63.481964285714284</v>
      </c>
    </row>
    <row r="1535" spans="1:9" ht="16.5" customHeight="1">
      <c r="A1535" s="60"/>
      <c r="B1535" s="64"/>
      <c r="C1535" s="65" t="s">
        <v>195</v>
      </c>
      <c r="D1535" s="24" t="s">
        <v>196</v>
      </c>
      <c r="E1535" s="66">
        <f>SUM(E1536:E1542)</f>
        <v>591440</v>
      </c>
      <c r="F1535" s="147" t="s">
        <v>1496</v>
      </c>
      <c r="G1535" s="149"/>
      <c r="H1535" s="18">
        <f>SUM(H1536:H1542)</f>
        <v>368260.23000000004</v>
      </c>
      <c r="I1535" s="18">
        <f t="shared" si="23"/>
        <v>62.26501927498987</v>
      </c>
    </row>
    <row r="1536" spans="1:9" ht="16.5" customHeight="1">
      <c r="A1536" s="60"/>
      <c r="B1536" s="64"/>
      <c r="C1536" s="64"/>
      <c r="D1536" s="24" t="s">
        <v>1099</v>
      </c>
      <c r="E1536" s="66">
        <v>20100</v>
      </c>
      <c r="F1536" s="147" t="s">
        <v>1497</v>
      </c>
      <c r="G1536" s="149"/>
      <c r="H1536" s="18">
        <v>14349.52</v>
      </c>
      <c r="I1536" s="18">
        <f t="shared" si="23"/>
        <v>71.39064676616916</v>
      </c>
    </row>
    <row r="1537" spans="1:9" ht="16.5" customHeight="1">
      <c r="A1537" s="60"/>
      <c r="B1537" s="64"/>
      <c r="C1537" s="64"/>
      <c r="D1537" s="24" t="s">
        <v>858</v>
      </c>
      <c r="E1537" s="66">
        <v>51190</v>
      </c>
      <c r="F1537" s="147" t="s">
        <v>1498</v>
      </c>
      <c r="G1537" s="149"/>
      <c r="H1537" s="18">
        <v>38995.55</v>
      </c>
      <c r="I1537" s="18">
        <f t="shared" si="23"/>
        <v>76.17806212150812</v>
      </c>
    </row>
    <row r="1538" spans="1:9" ht="16.5" customHeight="1">
      <c r="A1538" s="60"/>
      <c r="B1538" s="64"/>
      <c r="C1538" s="64"/>
      <c r="D1538" s="24" t="s">
        <v>860</v>
      </c>
      <c r="E1538" s="66">
        <v>271535</v>
      </c>
      <c r="F1538" s="147" t="s">
        <v>1499</v>
      </c>
      <c r="G1538" s="149"/>
      <c r="H1538" s="18">
        <v>160079.93</v>
      </c>
      <c r="I1538" s="18">
        <f t="shared" si="23"/>
        <v>58.953700259635035</v>
      </c>
    </row>
    <row r="1539" spans="1:9" ht="16.5" customHeight="1">
      <c r="A1539" s="60"/>
      <c r="B1539" s="64"/>
      <c r="C1539" s="64"/>
      <c r="D1539" s="24" t="s">
        <v>862</v>
      </c>
      <c r="E1539" s="66">
        <v>70640</v>
      </c>
      <c r="F1539" s="147" t="s">
        <v>1500</v>
      </c>
      <c r="G1539" s="149"/>
      <c r="H1539" s="18">
        <v>41212.81</v>
      </c>
      <c r="I1539" s="18">
        <f t="shared" si="23"/>
        <v>58.34203001132503</v>
      </c>
    </row>
    <row r="1540" spans="1:9" ht="16.5" customHeight="1">
      <c r="A1540" s="60"/>
      <c r="B1540" s="64"/>
      <c r="C1540" s="64"/>
      <c r="D1540" s="24" t="s">
        <v>863</v>
      </c>
      <c r="E1540" s="66">
        <v>52930</v>
      </c>
      <c r="F1540" s="147" t="s">
        <v>1501</v>
      </c>
      <c r="G1540" s="149"/>
      <c r="H1540" s="18">
        <v>31537.08</v>
      </c>
      <c r="I1540" s="18">
        <f t="shared" si="23"/>
        <v>59.5826185528056</v>
      </c>
    </row>
    <row r="1541" spans="1:9" ht="16.5" customHeight="1">
      <c r="A1541" s="60"/>
      <c r="B1541" s="64"/>
      <c r="C1541" s="64"/>
      <c r="D1541" s="24" t="s">
        <v>865</v>
      </c>
      <c r="E1541" s="66">
        <v>44560</v>
      </c>
      <c r="F1541" s="147" t="s">
        <v>1502</v>
      </c>
      <c r="G1541" s="149"/>
      <c r="H1541" s="18">
        <v>34803.39</v>
      </c>
      <c r="I1541" s="18">
        <f t="shared" si="23"/>
        <v>78.10455565529622</v>
      </c>
    </row>
    <row r="1542" spans="1:9" ht="16.5" customHeight="1">
      <c r="A1542" s="60"/>
      <c r="B1542" s="64"/>
      <c r="C1542" s="64"/>
      <c r="D1542" s="24" t="s">
        <v>867</v>
      </c>
      <c r="E1542" s="66">
        <v>80485</v>
      </c>
      <c r="F1542" s="147" t="s">
        <v>1503</v>
      </c>
      <c r="G1542" s="149"/>
      <c r="H1542" s="18">
        <v>47281.95</v>
      </c>
      <c r="I1542" s="18">
        <f t="shared" si="23"/>
        <v>58.746288128222645</v>
      </c>
    </row>
    <row r="1543" spans="1:9" ht="16.5" customHeight="1">
      <c r="A1543" s="60"/>
      <c r="B1543" s="64"/>
      <c r="C1543" s="65" t="s">
        <v>223</v>
      </c>
      <c r="D1543" s="24" t="s">
        <v>224</v>
      </c>
      <c r="E1543" s="66">
        <f>SUM(E1544:E1553)</f>
        <v>94350</v>
      </c>
      <c r="F1543" s="147" t="s">
        <v>1504</v>
      </c>
      <c r="G1543" s="149"/>
      <c r="H1543" s="18">
        <f>SUM(H1544:H1553)</f>
        <v>79551.5</v>
      </c>
      <c r="I1543" s="18">
        <f t="shared" si="23"/>
        <v>84.31531531531532</v>
      </c>
    </row>
    <row r="1544" spans="1:9" ht="16.5" customHeight="1">
      <c r="A1544" s="60"/>
      <c r="B1544" s="64"/>
      <c r="C1544" s="64"/>
      <c r="D1544" s="24" t="s">
        <v>1099</v>
      </c>
      <c r="E1544" s="66">
        <v>1700</v>
      </c>
      <c r="F1544" s="147" t="s">
        <v>598</v>
      </c>
      <c r="G1544" s="149"/>
      <c r="H1544" s="18">
        <v>1700</v>
      </c>
      <c r="I1544" s="18">
        <f t="shared" si="23"/>
        <v>100</v>
      </c>
    </row>
    <row r="1545" spans="1:9" ht="16.5" customHeight="1">
      <c r="A1545" s="60"/>
      <c r="B1545" s="64"/>
      <c r="C1545" s="64"/>
      <c r="D1545" s="24" t="s">
        <v>858</v>
      </c>
      <c r="E1545" s="66">
        <v>6590</v>
      </c>
      <c r="F1545" s="147" t="s">
        <v>1505</v>
      </c>
      <c r="G1545" s="149"/>
      <c r="H1545" s="18">
        <v>6590</v>
      </c>
      <c r="I1545" s="18">
        <f t="shared" si="23"/>
        <v>99.99999999999999</v>
      </c>
    </row>
    <row r="1546" spans="1:9" ht="16.5" customHeight="1">
      <c r="A1546" s="60"/>
      <c r="B1546" s="64"/>
      <c r="C1546" s="64"/>
      <c r="D1546" s="24" t="s">
        <v>860</v>
      </c>
      <c r="E1546" s="66">
        <v>27170</v>
      </c>
      <c r="F1546" s="147" t="s">
        <v>1506</v>
      </c>
      <c r="G1546" s="149"/>
      <c r="H1546" s="18">
        <v>26102.82</v>
      </c>
      <c r="I1546" s="18">
        <f t="shared" si="23"/>
        <v>96.07221199852779</v>
      </c>
    </row>
    <row r="1547" spans="1:9" ht="16.5" customHeight="1">
      <c r="A1547" s="60"/>
      <c r="B1547" s="64"/>
      <c r="C1547" s="64"/>
      <c r="D1547" s="24" t="s">
        <v>862</v>
      </c>
      <c r="E1547" s="66">
        <v>25000</v>
      </c>
      <c r="F1547" s="147" t="s">
        <v>285</v>
      </c>
      <c r="G1547" s="149"/>
      <c r="H1547" s="18">
        <v>24879.98</v>
      </c>
      <c r="I1547" s="18">
        <f t="shared" si="23"/>
        <v>99.51992</v>
      </c>
    </row>
    <row r="1548" spans="1:9" ht="16.5" customHeight="1">
      <c r="A1548" s="60"/>
      <c r="B1548" s="64"/>
      <c r="C1548" s="64"/>
      <c r="D1548" s="24" t="s">
        <v>879</v>
      </c>
      <c r="E1548" s="66">
        <v>4500</v>
      </c>
      <c r="F1548" s="147" t="s">
        <v>1507</v>
      </c>
      <c r="G1548" s="149"/>
      <c r="H1548" s="18">
        <v>0</v>
      </c>
      <c r="I1548" s="18">
        <f t="shared" si="23"/>
        <v>0</v>
      </c>
    </row>
    <row r="1549" spans="1:9" ht="16.5" customHeight="1">
      <c r="A1549" s="60"/>
      <c r="B1549" s="64"/>
      <c r="C1549" s="64"/>
      <c r="D1549" s="24" t="s">
        <v>863</v>
      </c>
      <c r="E1549" s="66">
        <v>5040</v>
      </c>
      <c r="F1549" s="147" t="s">
        <v>1508</v>
      </c>
      <c r="G1549" s="149"/>
      <c r="H1549" s="18">
        <v>6670</v>
      </c>
      <c r="I1549" s="18">
        <f t="shared" si="23"/>
        <v>132.34126984126985</v>
      </c>
    </row>
    <row r="1550" spans="1:9" ht="16.5" customHeight="1">
      <c r="A1550" s="60"/>
      <c r="B1550" s="64"/>
      <c r="C1550" s="64"/>
      <c r="D1550" s="24" t="s">
        <v>865</v>
      </c>
      <c r="E1550" s="66">
        <v>6260</v>
      </c>
      <c r="F1550" s="147" t="s">
        <v>1509</v>
      </c>
      <c r="G1550" s="149"/>
      <c r="H1550" s="18">
        <v>6108.7</v>
      </c>
      <c r="I1550" s="18">
        <f t="shared" si="23"/>
        <v>97.58306709265175</v>
      </c>
    </row>
    <row r="1551" spans="1:9" ht="16.5" customHeight="1">
      <c r="A1551" s="60"/>
      <c r="B1551" s="64"/>
      <c r="C1551" s="64"/>
      <c r="D1551" s="24" t="s">
        <v>901</v>
      </c>
      <c r="E1551" s="66">
        <v>3790</v>
      </c>
      <c r="F1551" s="147" t="s">
        <v>1510</v>
      </c>
      <c r="G1551" s="149"/>
      <c r="H1551" s="18">
        <v>0</v>
      </c>
      <c r="I1551" s="18">
        <f t="shared" si="23"/>
        <v>0</v>
      </c>
    </row>
    <row r="1552" spans="1:9" ht="16.5" customHeight="1">
      <c r="A1552" s="60"/>
      <c r="B1552" s="64"/>
      <c r="C1552" s="64"/>
      <c r="D1552" s="24" t="s">
        <v>902</v>
      </c>
      <c r="E1552" s="66">
        <v>6800</v>
      </c>
      <c r="F1552" s="147" t="s">
        <v>758</v>
      </c>
      <c r="G1552" s="149"/>
      <c r="H1552" s="18">
        <v>0</v>
      </c>
      <c r="I1552" s="18">
        <f t="shared" si="23"/>
        <v>0</v>
      </c>
    </row>
    <row r="1553" spans="1:9" ht="16.5" customHeight="1">
      <c r="A1553" s="60"/>
      <c r="B1553" s="64"/>
      <c r="C1553" s="64"/>
      <c r="D1553" s="24" t="s">
        <v>867</v>
      </c>
      <c r="E1553" s="66">
        <v>7500</v>
      </c>
      <c r="F1553" s="147" t="s">
        <v>117</v>
      </c>
      <c r="G1553" s="149"/>
      <c r="H1553" s="18">
        <v>7500</v>
      </c>
      <c r="I1553" s="18">
        <f t="shared" si="23"/>
        <v>100</v>
      </c>
    </row>
    <row r="1554" spans="1:9" ht="16.5" customHeight="1">
      <c r="A1554" s="60"/>
      <c r="B1554" s="64"/>
      <c r="C1554" s="65" t="s">
        <v>199</v>
      </c>
      <c r="D1554" s="24" t="s">
        <v>200</v>
      </c>
      <c r="E1554" s="66">
        <f>SUM(E1555:E1564)</f>
        <v>105920</v>
      </c>
      <c r="F1554" s="147" t="s">
        <v>1511</v>
      </c>
      <c r="G1554" s="149"/>
      <c r="H1554" s="18">
        <f>SUM(H1555:H1564)</f>
        <v>72611.36</v>
      </c>
      <c r="I1554" s="18">
        <f t="shared" si="23"/>
        <v>68.55302114803625</v>
      </c>
    </row>
    <row r="1555" spans="1:9" ht="16.5" customHeight="1">
      <c r="A1555" s="60"/>
      <c r="B1555" s="64"/>
      <c r="C1555" s="64"/>
      <c r="D1555" s="24" t="s">
        <v>1099</v>
      </c>
      <c r="E1555" s="66">
        <v>3050</v>
      </c>
      <c r="F1555" s="147" t="s">
        <v>1512</v>
      </c>
      <c r="G1555" s="149"/>
      <c r="H1555" s="18">
        <v>3050</v>
      </c>
      <c r="I1555" s="18">
        <f aca="true" t="shared" si="24" ref="I1555:I1618">H1555/F1555%</f>
        <v>100</v>
      </c>
    </row>
    <row r="1556" spans="1:9" ht="16.5" customHeight="1">
      <c r="A1556" s="60"/>
      <c r="B1556" s="64"/>
      <c r="C1556" s="64"/>
      <c r="D1556" s="24" t="s">
        <v>858</v>
      </c>
      <c r="E1556" s="66">
        <v>9270</v>
      </c>
      <c r="F1556" s="147" t="s">
        <v>1513</v>
      </c>
      <c r="G1556" s="149"/>
      <c r="H1556" s="18">
        <v>7259.07</v>
      </c>
      <c r="I1556" s="18">
        <f t="shared" si="24"/>
        <v>78.30711974110032</v>
      </c>
    </row>
    <row r="1557" spans="1:9" ht="16.5" customHeight="1">
      <c r="A1557" s="67"/>
      <c r="B1557" s="50"/>
      <c r="C1557" s="50"/>
      <c r="D1557" s="11" t="s">
        <v>860</v>
      </c>
      <c r="E1557" s="51">
        <v>45400</v>
      </c>
      <c r="F1557" s="145" t="s">
        <v>1514</v>
      </c>
      <c r="G1557" s="133"/>
      <c r="H1557" s="18">
        <v>29823.87</v>
      </c>
      <c r="I1557" s="18">
        <f t="shared" si="24"/>
        <v>65.6913436123348</v>
      </c>
    </row>
    <row r="1558" spans="1:9" ht="16.5" customHeight="1">
      <c r="A1558" s="73"/>
      <c r="B1558" s="74"/>
      <c r="C1558" s="74"/>
      <c r="D1558" s="25" t="s">
        <v>862</v>
      </c>
      <c r="E1558" s="75">
        <v>14500</v>
      </c>
      <c r="F1558" s="136" t="s">
        <v>1515</v>
      </c>
      <c r="G1558" s="156"/>
      <c r="H1558" s="18">
        <v>11556.42</v>
      </c>
      <c r="I1558" s="18">
        <f t="shared" si="24"/>
        <v>79.69944827586207</v>
      </c>
    </row>
    <row r="1559" spans="1:9" ht="16.5" customHeight="1">
      <c r="A1559" s="60"/>
      <c r="B1559" s="64"/>
      <c r="C1559" s="64"/>
      <c r="D1559" s="24" t="s">
        <v>879</v>
      </c>
      <c r="E1559" s="66">
        <v>380</v>
      </c>
      <c r="F1559" s="147" t="s">
        <v>1516</v>
      </c>
      <c r="G1559" s="149"/>
      <c r="H1559" s="18">
        <v>0</v>
      </c>
      <c r="I1559" s="18">
        <f t="shared" si="24"/>
        <v>0</v>
      </c>
    </row>
    <row r="1560" spans="1:9" ht="16.5" customHeight="1">
      <c r="A1560" s="60"/>
      <c r="B1560" s="64"/>
      <c r="C1560" s="64"/>
      <c r="D1560" s="24" t="s">
        <v>863</v>
      </c>
      <c r="E1560" s="66">
        <v>9330</v>
      </c>
      <c r="F1560" s="147" t="s">
        <v>1517</v>
      </c>
      <c r="G1560" s="149"/>
      <c r="H1560" s="18">
        <v>6211.97</v>
      </c>
      <c r="I1560" s="18">
        <f t="shared" si="24"/>
        <v>66.58060021436228</v>
      </c>
    </row>
    <row r="1561" spans="1:9" ht="16.5" customHeight="1">
      <c r="A1561" s="60"/>
      <c r="B1561" s="64"/>
      <c r="C1561" s="64"/>
      <c r="D1561" s="24" t="s">
        <v>865</v>
      </c>
      <c r="E1561" s="66">
        <v>8160</v>
      </c>
      <c r="F1561" s="147" t="s">
        <v>1518</v>
      </c>
      <c r="G1561" s="149"/>
      <c r="H1561" s="18">
        <v>6483.34</v>
      </c>
      <c r="I1561" s="18">
        <f t="shared" si="24"/>
        <v>79.45269607843137</v>
      </c>
    </row>
    <row r="1562" spans="1:9" ht="16.5" customHeight="1">
      <c r="A1562" s="60"/>
      <c r="B1562" s="64"/>
      <c r="C1562" s="64"/>
      <c r="D1562" s="24" t="s">
        <v>901</v>
      </c>
      <c r="E1562" s="66">
        <v>580</v>
      </c>
      <c r="F1562" s="147" t="s">
        <v>1519</v>
      </c>
      <c r="G1562" s="149"/>
      <c r="H1562" s="18">
        <v>0</v>
      </c>
      <c r="I1562" s="18">
        <f t="shared" si="24"/>
        <v>0</v>
      </c>
    </row>
    <row r="1563" spans="1:9" ht="16.5" customHeight="1">
      <c r="A1563" s="60"/>
      <c r="B1563" s="64"/>
      <c r="C1563" s="64"/>
      <c r="D1563" s="24" t="s">
        <v>902</v>
      </c>
      <c r="E1563" s="66">
        <v>1030</v>
      </c>
      <c r="F1563" s="147" t="s">
        <v>1520</v>
      </c>
      <c r="G1563" s="149"/>
      <c r="H1563" s="18">
        <v>0</v>
      </c>
      <c r="I1563" s="18">
        <f t="shared" si="24"/>
        <v>0</v>
      </c>
    </row>
    <row r="1564" spans="1:9" ht="16.5" customHeight="1">
      <c r="A1564" s="60"/>
      <c r="B1564" s="64"/>
      <c r="C1564" s="64"/>
      <c r="D1564" s="24" t="s">
        <v>867</v>
      </c>
      <c r="E1564" s="66">
        <v>14220</v>
      </c>
      <c r="F1564" s="147" t="s">
        <v>1521</v>
      </c>
      <c r="G1564" s="149"/>
      <c r="H1564" s="18">
        <v>8226.69</v>
      </c>
      <c r="I1564" s="18">
        <f t="shared" si="24"/>
        <v>57.8529535864979</v>
      </c>
    </row>
    <row r="1565" spans="1:9" ht="16.5" customHeight="1">
      <c r="A1565" s="60"/>
      <c r="B1565" s="64"/>
      <c r="C1565" s="65" t="s">
        <v>202</v>
      </c>
      <c r="D1565" s="24" t="s">
        <v>203</v>
      </c>
      <c r="E1565" s="66">
        <v>16800</v>
      </c>
      <c r="F1565" s="147" t="s">
        <v>1522</v>
      </c>
      <c r="G1565" s="149"/>
      <c r="H1565" s="18">
        <f>SUM(H1566:H1575)</f>
        <v>9647.09</v>
      </c>
      <c r="I1565" s="18">
        <f t="shared" si="24"/>
        <v>57.42315476190476</v>
      </c>
    </row>
    <row r="1566" spans="1:9" ht="16.5" customHeight="1">
      <c r="A1566" s="60"/>
      <c r="B1566" s="64"/>
      <c r="C1566" s="64"/>
      <c r="D1566" s="24" t="s">
        <v>1099</v>
      </c>
      <c r="E1566" s="66">
        <v>490</v>
      </c>
      <c r="F1566" s="147" t="s">
        <v>1523</v>
      </c>
      <c r="G1566" s="149"/>
      <c r="H1566" s="18">
        <v>490</v>
      </c>
      <c r="I1566" s="18">
        <f t="shared" si="24"/>
        <v>99.99999999999999</v>
      </c>
    </row>
    <row r="1567" spans="1:9" ht="16.5" customHeight="1">
      <c r="A1567" s="60"/>
      <c r="B1567" s="64"/>
      <c r="C1567" s="64"/>
      <c r="D1567" s="24" t="s">
        <v>858</v>
      </c>
      <c r="E1567" s="66">
        <v>1470</v>
      </c>
      <c r="F1567" s="147" t="s">
        <v>1524</v>
      </c>
      <c r="G1567" s="149"/>
      <c r="H1567" s="18">
        <v>847.35</v>
      </c>
      <c r="I1567" s="18">
        <f t="shared" si="24"/>
        <v>57.642857142857146</v>
      </c>
    </row>
    <row r="1568" spans="1:9" ht="16.5" customHeight="1">
      <c r="A1568" s="60"/>
      <c r="B1568" s="64"/>
      <c r="C1568" s="64"/>
      <c r="D1568" s="24" t="s">
        <v>860</v>
      </c>
      <c r="E1568" s="66">
        <v>7170</v>
      </c>
      <c r="F1568" s="147" t="s">
        <v>1525</v>
      </c>
      <c r="G1568" s="149"/>
      <c r="H1568" s="18">
        <v>3769.85</v>
      </c>
      <c r="I1568" s="18">
        <f t="shared" si="24"/>
        <v>52.578103207810315</v>
      </c>
    </row>
    <row r="1569" spans="1:9" ht="16.5" customHeight="1">
      <c r="A1569" s="60"/>
      <c r="B1569" s="64"/>
      <c r="C1569" s="64"/>
      <c r="D1569" s="24" t="s">
        <v>862</v>
      </c>
      <c r="E1569" s="66">
        <v>2290</v>
      </c>
      <c r="F1569" s="147" t="s">
        <v>1526</v>
      </c>
      <c r="G1569" s="149"/>
      <c r="H1569" s="18">
        <v>1552.27</v>
      </c>
      <c r="I1569" s="18">
        <f t="shared" si="24"/>
        <v>67.78471615720524</v>
      </c>
    </row>
    <row r="1570" spans="1:9" ht="16.5" customHeight="1">
      <c r="A1570" s="60"/>
      <c r="B1570" s="64"/>
      <c r="C1570" s="64"/>
      <c r="D1570" s="24" t="s">
        <v>879</v>
      </c>
      <c r="E1570" s="66">
        <v>110</v>
      </c>
      <c r="F1570" s="147" t="s">
        <v>1527</v>
      </c>
      <c r="G1570" s="149"/>
      <c r="H1570" s="18">
        <v>0</v>
      </c>
      <c r="I1570" s="18">
        <f t="shared" si="24"/>
        <v>0</v>
      </c>
    </row>
    <row r="1571" spans="1:9" ht="16.5" customHeight="1">
      <c r="A1571" s="60"/>
      <c r="B1571" s="64"/>
      <c r="C1571" s="64"/>
      <c r="D1571" s="24" t="s">
        <v>863</v>
      </c>
      <c r="E1571" s="66">
        <v>1480</v>
      </c>
      <c r="F1571" s="147" t="s">
        <v>1528</v>
      </c>
      <c r="G1571" s="149"/>
      <c r="H1571" s="18">
        <v>806.14</v>
      </c>
      <c r="I1571" s="18">
        <f t="shared" si="24"/>
        <v>54.46891891891892</v>
      </c>
    </row>
    <row r="1572" spans="1:9" ht="16.5" customHeight="1">
      <c r="A1572" s="60"/>
      <c r="B1572" s="64"/>
      <c r="C1572" s="64"/>
      <c r="D1572" s="24" t="s">
        <v>865</v>
      </c>
      <c r="E1572" s="66">
        <v>1300</v>
      </c>
      <c r="F1572" s="147" t="s">
        <v>1091</v>
      </c>
      <c r="G1572" s="149"/>
      <c r="H1572" s="18">
        <v>955.05</v>
      </c>
      <c r="I1572" s="18">
        <f t="shared" si="24"/>
        <v>73.46538461538461</v>
      </c>
    </row>
    <row r="1573" spans="1:9" ht="16.5" customHeight="1">
      <c r="A1573" s="60"/>
      <c r="B1573" s="64"/>
      <c r="C1573" s="64"/>
      <c r="D1573" s="24" t="s">
        <v>901</v>
      </c>
      <c r="E1573" s="66">
        <v>90</v>
      </c>
      <c r="F1573" s="147" t="s">
        <v>955</v>
      </c>
      <c r="G1573" s="149"/>
      <c r="H1573" s="18">
        <v>0</v>
      </c>
      <c r="I1573" s="18">
        <f t="shared" si="24"/>
        <v>0</v>
      </c>
    </row>
    <row r="1574" spans="1:9" ht="16.5" customHeight="1">
      <c r="A1574" s="60"/>
      <c r="B1574" s="64"/>
      <c r="C1574" s="64"/>
      <c r="D1574" s="24" t="s">
        <v>902</v>
      </c>
      <c r="E1574" s="66">
        <v>160</v>
      </c>
      <c r="F1574" s="147" t="s">
        <v>965</v>
      </c>
      <c r="G1574" s="149"/>
      <c r="H1574" s="18">
        <v>0</v>
      </c>
      <c r="I1574" s="18">
        <f t="shared" si="24"/>
        <v>0</v>
      </c>
    </row>
    <row r="1575" spans="1:9" ht="16.5" customHeight="1">
      <c r="A1575" s="60"/>
      <c r="B1575" s="64"/>
      <c r="C1575" s="64"/>
      <c r="D1575" s="24" t="s">
        <v>867</v>
      </c>
      <c r="E1575" s="66">
        <v>2240</v>
      </c>
      <c r="F1575" s="147" t="s">
        <v>1529</v>
      </c>
      <c r="G1575" s="149"/>
      <c r="H1575" s="18">
        <v>1226.43</v>
      </c>
      <c r="I1575" s="18">
        <f t="shared" si="24"/>
        <v>54.751339285714295</v>
      </c>
    </row>
    <row r="1576" spans="1:9" ht="16.5" customHeight="1">
      <c r="A1576" s="60"/>
      <c r="B1576" s="64"/>
      <c r="C1576" s="65" t="s">
        <v>205</v>
      </c>
      <c r="D1576" s="24" t="s">
        <v>128</v>
      </c>
      <c r="E1576" s="66">
        <v>5810</v>
      </c>
      <c r="F1576" s="147" t="s">
        <v>1530</v>
      </c>
      <c r="G1576" s="149"/>
      <c r="H1576" s="18">
        <f>SUM(H1577:H1581)</f>
        <v>4111.17</v>
      </c>
      <c r="I1576" s="18">
        <f t="shared" si="24"/>
        <v>75.9920517560074</v>
      </c>
    </row>
    <row r="1577" spans="1:9" ht="16.5" customHeight="1">
      <c r="A1577" s="60"/>
      <c r="B1577" s="64"/>
      <c r="C1577" s="64"/>
      <c r="D1577" s="24" t="s">
        <v>858</v>
      </c>
      <c r="E1577" s="66">
        <v>600</v>
      </c>
      <c r="F1577" s="147" t="s">
        <v>966</v>
      </c>
      <c r="G1577" s="149"/>
      <c r="H1577" s="18">
        <v>600</v>
      </c>
      <c r="I1577" s="18">
        <f t="shared" si="24"/>
        <v>100</v>
      </c>
    </row>
    <row r="1578" spans="1:9" ht="16.5" customHeight="1">
      <c r="A1578" s="60"/>
      <c r="B1578" s="64"/>
      <c r="C1578" s="64"/>
      <c r="D1578" s="24" t="s">
        <v>862</v>
      </c>
      <c r="E1578" s="66">
        <v>2100</v>
      </c>
      <c r="F1578" s="147" t="s">
        <v>598</v>
      </c>
      <c r="G1578" s="149"/>
      <c r="H1578" s="18">
        <v>1045.62</v>
      </c>
      <c r="I1578" s="18">
        <f t="shared" si="24"/>
        <v>61.507058823529405</v>
      </c>
    </row>
    <row r="1579" spans="1:9" ht="16.5" customHeight="1">
      <c r="A1579" s="60"/>
      <c r="B1579" s="64"/>
      <c r="C1579" s="64"/>
      <c r="D1579" s="24" t="s">
        <v>863</v>
      </c>
      <c r="E1579" s="66">
        <v>1460</v>
      </c>
      <c r="F1579" s="147" t="s">
        <v>1531</v>
      </c>
      <c r="G1579" s="149"/>
      <c r="H1579" s="18">
        <v>1327.94</v>
      </c>
      <c r="I1579" s="18">
        <f t="shared" si="24"/>
        <v>90.95479452054795</v>
      </c>
    </row>
    <row r="1580" spans="1:9" ht="16.5" customHeight="1">
      <c r="A1580" s="60"/>
      <c r="B1580" s="64"/>
      <c r="C1580" s="64"/>
      <c r="D1580" s="24" t="s">
        <v>865</v>
      </c>
      <c r="E1580" s="66">
        <v>550</v>
      </c>
      <c r="F1580" s="147" t="s">
        <v>946</v>
      </c>
      <c r="G1580" s="149"/>
      <c r="H1580" s="18">
        <v>407.61</v>
      </c>
      <c r="I1580" s="18">
        <f t="shared" si="24"/>
        <v>74.11090909090909</v>
      </c>
    </row>
    <row r="1581" spans="1:9" ht="16.5" customHeight="1">
      <c r="A1581" s="60"/>
      <c r="B1581" s="64"/>
      <c r="C1581" s="64"/>
      <c r="D1581" s="24" t="s">
        <v>867</v>
      </c>
      <c r="E1581" s="66">
        <v>1100</v>
      </c>
      <c r="F1581" s="147" t="s">
        <v>1164</v>
      </c>
      <c r="G1581" s="149"/>
      <c r="H1581" s="18">
        <v>730</v>
      </c>
      <c r="I1581" s="18">
        <f t="shared" si="24"/>
        <v>66.36363636363636</v>
      </c>
    </row>
    <row r="1582" spans="1:9" ht="16.5" customHeight="1">
      <c r="A1582" s="60"/>
      <c r="B1582" s="64"/>
      <c r="C1582" s="65" t="s">
        <v>372</v>
      </c>
      <c r="D1582" s="24" t="s">
        <v>373</v>
      </c>
      <c r="E1582" s="66">
        <v>33410</v>
      </c>
      <c r="F1582" s="147" t="s">
        <v>1532</v>
      </c>
      <c r="G1582" s="149"/>
      <c r="H1582" s="18">
        <f>SUM(H1583:H1587)</f>
        <v>19328.08</v>
      </c>
      <c r="I1582" s="18">
        <f t="shared" si="24"/>
        <v>65.71941516490989</v>
      </c>
    </row>
    <row r="1583" spans="1:9" ht="16.5" customHeight="1">
      <c r="A1583" s="60"/>
      <c r="B1583" s="64"/>
      <c r="C1583" s="64"/>
      <c r="D1583" s="24" t="s">
        <v>858</v>
      </c>
      <c r="E1583" s="66">
        <v>850</v>
      </c>
      <c r="F1583" s="147" t="s">
        <v>767</v>
      </c>
      <c r="G1583" s="149"/>
      <c r="H1583" s="18">
        <v>850</v>
      </c>
      <c r="I1583" s="18">
        <f t="shared" si="24"/>
        <v>100</v>
      </c>
    </row>
    <row r="1584" spans="1:9" ht="16.5" customHeight="1">
      <c r="A1584" s="60"/>
      <c r="B1584" s="64"/>
      <c r="C1584" s="64"/>
      <c r="D1584" s="24" t="s">
        <v>862</v>
      </c>
      <c r="E1584" s="66">
        <v>31000</v>
      </c>
      <c r="F1584" s="147" t="s">
        <v>1533</v>
      </c>
      <c r="G1584" s="149"/>
      <c r="H1584" s="18">
        <v>17168.88</v>
      </c>
      <c r="I1584" s="18">
        <f t="shared" si="24"/>
        <v>63.58844444444445</v>
      </c>
    </row>
    <row r="1585" spans="1:9" ht="16.5" customHeight="1">
      <c r="A1585" s="60"/>
      <c r="B1585" s="64"/>
      <c r="C1585" s="64"/>
      <c r="D1585" s="24" t="s">
        <v>863</v>
      </c>
      <c r="E1585" s="66">
        <v>400</v>
      </c>
      <c r="F1585" s="147" t="s">
        <v>209</v>
      </c>
      <c r="G1585" s="149"/>
      <c r="H1585" s="18">
        <v>400</v>
      </c>
      <c r="I1585" s="18">
        <f t="shared" si="24"/>
        <v>100</v>
      </c>
    </row>
    <row r="1586" spans="1:9" ht="16.5" customHeight="1">
      <c r="A1586" s="60"/>
      <c r="B1586" s="64"/>
      <c r="C1586" s="64"/>
      <c r="D1586" s="24" t="s">
        <v>865</v>
      </c>
      <c r="E1586" s="66">
        <v>660</v>
      </c>
      <c r="F1586" s="147" t="s">
        <v>1534</v>
      </c>
      <c r="G1586" s="149"/>
      <c r="H1586" s="18">
        <v>660</v>
      </c>
      <c r="I1586" s="18">
        <f t="shared" si="24"/>
        <v>100</v>
      </c>
    </row>
    <row r="1587" spans="1:9" ht="16.5" customHeight="1">
      <c r="A1587" s="60"/>
      <c r="B1587" s="64"/>
      <c r="C1587" s="64"/>
      <c r="D1587" s="24" t="s">
        <v>867</v>
      </c>
      <c r="E1587" s="66">
        <v>500</v>
      </c>
      <c r="F1587" s="147" t="s">
        <v>233</v>
      </c>
      <c r="G1587" s="149"/>
      <c r="H1587" s="18">
        <v>249.2</v>
      </c>
      <c r="I1587" s="18">
        <f t="shared" si="24"/>
        <v>49.839999999999996</v>
      </c>
    </row>
    <row r="1588" spans="1:9" ht="16.5" customHeight="1">
      <c r="A1588" s="67"/>
      <c r="B1588" s="50"/>
      <c r="C1588" s="10" t="s">
        <v>143</v>
      </c>
      <c r="D1588" s="11" t="s">
        <v>144</v>
      </c>
      <c r="E1588" s="51">
        <v>1260</v>
      </c>
      <c r="F1588" s="145" t="s">
        <v>1535</v>
      </c>
      <c r="G1588" s="133"/>
      <c r="H1588" s="18">
        <f>SUM(H1589:H1591)</f>
        <v>3979</v>
      </c>
      <c r="I1588" s="18">
        <f t="shared" si="24"/>
        <v>75.64638783269962</v>
      </c>
    </row>
    <row r="1589" spans="1:9" ht="16.5" customHeight="1">
      <c r="A1589" s="73"/>
      <c r="B1589" s="74"/>
      <c r="C1589" s="74"/>
      <c r="D1589" s="25" t="s">
        <v>858</v>
      </c>
      <c r="E1589" s="75">
        <v>200</v>
      </c>
      <c r="F1589" s="136" t="s">
        <v>232</v>
      </c>
      <c r="G1589" s="156"/>
      <c r="H1589" s="18">
        <v>0</v>
      </c>
      <c r="I1589" s="18">
        <f t="shared" si="24"/>
        <v>0</v>
      </c>
    </row>
    <row r="1590" spans="1:9" ht="16.5" customHeight="1">
      <c r="A1590" s="60"/>
      <c r="B1590" s="64"/>
      <c r="C1590" s="64"/>
      <c r="D1590" s="24" t="s">
        <v>862</v>
      </c>
      <c r="E1590" s="66">
        <v>1000</v>
      </c>
      <c r="F1590" s="147" t="s">
        <v>185</v>
      </c>
      <c r="G1590" s="149"/>
      <c r="H1590" s="18">
        <v>3979</v>
      </c>
      <c r="I1590" s="18">
        <f t="shared" si="24"/>
        <v>79.58</v>
      </c>
    </row>
    <row r="1591" spans="1:9" ht="16.5" customHeight="1">
      <c r="A1591" s="60"/>
      <c r="B1591" s="64"/>
      <c r="C1591" s="64"/>
      <c r="D1591" s="24" t="s">
        <v>865</v>
      </c>
      <c r="E1591" s="66">
        <v>60</v>
      </c>
      <c r="F1591" s="147" t="s">
        <v>707</v>
      </c>
      <c r="G1591" s="149"/>
      <c r="H1591" s="18">
        <v>0</v>
      </c>
      <c r="I1591" s="18">
        <f t="shared" si="24"/>
        <v>0</v>
      </c>
    </row>
    <row r="1592" spans="1:9" ht="16.5" customHeight="1">
      <c r="A1592" s="60"/>
      <c r="B1592" s="64"/>
      <c r="C1592" s="65" t="s">
        <v>230</v>
      </c>
      <c r="D1592" s="24" t="s">
        <v>231</v>
      </c>
      <c r="E1592" s="66">
        <v>40</v>
      </c>
      <c r="F1592" s="147" t="s">
        <v>154</v>
      </c>
      <c r="G1592" s="149"/>
      <c r="H1592" s="18">
        <f>H1593</f>
        <v>0</v>
      </c>
      <c r="I1592" s="18">
        <f t="shared" si="24"/>
        <v>0</v>
      </c>
    </row>
    <row r="1593" spans="1:9" ht="16.5" customHeight="1">
      <c r="A1593" s="60"/>
      <c r="B1593" s="64"/>
      <c r="C1593" s="64"/>
      <c r="D1593" s="24" t="s">
        <v>858</v>
      </c>
      <c r="E1593" s="66">
        <v>40</v>
      </c>
      <c r="F1593" s="147" t="s">
        <v>154</v>
      </c>
      <c r="G1593" s="149"/>
      <c r="H1593" s="18">
        <v>0</v>
      </c>
      <c r="I1593" s="18">
        <f t="shared" si="24"/>
        <v>0</v>
      </c>
    </row>
    <row r="1594" spans="1:9" ht="16.5" customHeight="1">
      <c r="A1594" s="60"/>
      <c r="B1594" s="64"/>
      <c r="C1594" s="65" t="s">
        <v>112</v>
      </c>
      <c r="D1594" s="24" t="s">
        <v>113</v>
      </c>
      <c r="E1594" s="66">
        <v>7010</v>
      </c>
      <c r="F1594" s="147" t="s">
        <v>1536</v>
      </c>
      <c r="G1594" s="149"/>
      <c r="H1594" s="18">
        <f>SUM(H1595:H1599)</f>
        <v>4128.73</v>
      </c>
      <c r="I1594" s="18">
        <f t="shared" si="24"/>
        <v>58.89771754636234</v>
      </c>
    </row>
    <row r="1595" spans="1:9" ht="16.5" customHeight="1">
      <c r="A1595" s="60"/>
      <c r="B1595" s="64"/>
      <c r="C1595" s="64"/>
      <c r="D1595" s="24" t="s">
        <v>858</v>
      </c>
      <c r="E1595" s="66">
        <v>1130</v>
      </c>
      <c r="F1595" s="147" t="s">
        <v>1434</v>
      </c>
      <c r="G1595" s="149"/>
      <c r="H1595" s="18">
        <v>1130</v>
      </c>
      <c r="I1595" s="18">
        <f t="shared" si="24"/>
        <v>100</v>
      </c>
    </row>
    <row r="1596" spans="1:9" ht="16.5" customHeight="1">
      <c r="A1596" s="60"/>
      <c r="B1596" s="64"/>
      <c r="C1596" s="64"/>
      <c r="D1596" s="24" t="s">
        <v>862</v>
      </c>
      <c r="E1596" s="66">
        <v>4300</v>
      </c>
      <c r="F1596" s="147" t="s">
        <v>1537</v>
      </c>
      <c r="G1596" s="149"/>
      <c r="H1596" s="18">
        <v>1909.86</v>
      </c>
      <c r="I1596" s="18">
        <f t="shared" si="24"/>
        <v>44.4153488372093</v>
      </c>
    </row>
    <row r="1597" spans="1:9" ht="16.5" customHeight="1">
      <c r="A1597" s="60"/>
      <c r="B1597" s="64"/>
      <c r="C1597" s="64"/>
      <c r="D1597" s="24" t="s">
        <v>863</v>
      </c>
      <c r="E1597" s="66">
        <v>380</v>
      </c>
      <c r="F1597" s="147" t="s">
        <v>1516</v>
      </c>
      <c r="G1597" s="149"/>
      <c r="H1597" s="18">
        <v>380</v>
      </c>
      <c r="I1597" s="18">
        <f t="shared" si="24"/>
        <v>100</v>
      </c>
    </row>
    <row r="1598" spans="1:9" ht="16.5" customHeight="1">
      <c r="A1598" s="60"/>
      <c r="B1598" s="64"/>
      <c r="C1598" s="64"/>
      <c r="D1598" s="24" t="s">
        <v>865</v>
      </c>
      <c r="E1598" s="66">
        <v>200</v>
      </c>
      <c r="F1598" s="147" t="s">
        <v>232</v>
      </c>
      <c r="G1598" s="149"/>
      <c r="H1598" s="18">
        <v>196.6</v>
      </c>
      <c r="I1598" s="18">
        <f t="shared" si="24"/>
        <v>98.3</v>
      </c>
    </row>
    <row r="1599" spans="1:9" ht="16.5" customHeight="1">
      <c r="A1599" s="60"/>
      <c r="B1599" s="64"/>
      <c r="C1599" s="64"/>
      <c r="D1599" s="24" t="s">
        <v>867</v>
      </c>
      <c r="E1599" s="66">
        <v>1000</v>
      </c>
      <c r="F1599" s="147" t="s">
        <v>174</v>
      </c>
      <c r="G1599" s="149"/>
      <c r="H1599" s="18">
        <v>512.27</v>
      </c>
      <c r="I1599" s="18">
        <f t="shared" si="24"/>
        <v>51.227</v>
      </c>
    </row>
    <row r="1600" spans="1:9" ht="16.5" customHeight="1">
      <c r="A1600" s="60"/>
      <c r="B1600" s="64"/>
      <c r="C1600" s="65" t="s">
        <v>605</v>
      </c>
      <c r="D1600" s="24" t="s">
        <v>606</v>
      </c>
      <c r="E1600" s="66">
        <v>490</v>
      </c>
      <c r="F1600" s="147" t="s">
        <v>1538</v>
      </c>
      <c r="G1600" s="149"/>
      <c r="H1600" s="18">
        <f>SUM(H1601:H1605)</f>
        <v>565</v>
      </c>
      <c r="I1600" s="18">
        <f t="shared" si="24"/>
        <v>77.3972602739726</v>
      </c>
    </row>
    <row r="1601" spans="1:9" ht="16.5" customHeight="1">
      <c r="A1601" s="60"/>
      <c r="B1601" s="64"/>
      <c r="C1601" s="64"/>
      <c r="D1601" s="24" t="s">
        <v>858</v>
      </c>
      <c r="E1601" s="66">
        <v>50</v>
      </c>
      <c r="F1601" s="147" t="s">
        <v>944</v>
      </c>
      <c r="G1601" s="149"/>
      <c r="H1601" s="18">
        <v>50</v>
      </c>
      <c r="I1601" s="18">
        <f t="shared" si="24"/>
        <v>100</v>
      </c>
    </row>
    <row r="1602" spans="1:9" ht="16.5" customHeight="1">
      <c r="A1602" s="60"/>
      <c r="B1602" s="64"/>
      <c r="C1602" s="64"/>
      <c r="D1602" s="24" t="s">
        <v>862</v>
      </c>
      <c r="E1602" s="66">
        <v>220</v>
      </c>
      <c r="F1602" s="147" t="s">
        <v>1111</v>
      </c>
      <c r="G1602" s="149"/>
      <c r="H1602" s="18">
        <v>299.56</v>
      </c>
      <c r="I1602" s="18">
        <f t="shared" si="24"/>
        <v>65.12173913043479</v>
      </c>
    </row>
    <row r="1603" spans="1:9" ht="16.5" customHeight="1">
      <c r="A1603" s="60"/>
      <c r="B1603" s="64"/>
      <c r="C1603" s="64"/>
      <c r="D1603" s="24" t="s">
        <v>863</v>
      </c>
      <c r="E1603" s="66">
        <v>40</v>
      </c>
      <c r="F1603" s="147" t="s">
        <v>154</v>
      </c>
      <c r="G1603" s="149"/>
      <c r="H1603" s="18">
        <v>40</v>
      </c>
      <c r="I1603" s="18">
        <f t="shared" si="24"/>
        <v>100</v>
      </c>
    </row>
    <row r="1604" spans="1:9" ht="16.5" customHeight="1">
      <c r="A1604" s="60"/>
      <c r="B1604" s="64"/>
      <c r="C1604" s="64"/>
      <c r="D1604" s="24" t="s">
        <v>865</v>
      </c>
      <c r="E1604" s="66">
        <v>90</v>
      </c>
      <c r="F1604" s="147" t="s">
        <v>955</v>
      </c>
      <c r="G1604" s="149"/>
      <c r="H1604" s="18">
        <v>87.72</v>
      </c>
      <c r="I1604" s="18">
        <f t="shared" si="24"/>
        <v>97.46666666666667</v>
      </c>
    </row>
    <row r="1605" spans="1:9" ht="16.5" customHeight="1">
      <c r="A1605" s="60"/>
      <c r="B1605" s="64"/>
      <c r="C1605" s="64"/>
      <c r="D1605" s="24" t="s">
        <v>867</v>
      </c>
      <c r="E1605" s="66">
        <v>90</v>
      </c>
      <c r="F1605" s="147" t="s">
        <v>955</v>
      </c>
      <c r="G1605" s="149"/>
      <c r="H1605" s="18">
        <v>87.72</v>
      </c>
      <c r="I1605" s="18">
        <f t="shared" si="24"/>
        <v>97.46666666666667</v>
      </c>
    </row>
    <row r="1606" spans="1:9" ht="30" customHeight="1">
      <c r="A1606" s="60"/>
      <c r="B1606" s="64"/>
      <c r="C1606" s="65" t="s">
        <v>558</v>
      </c>
      <c r="D1606" s="24" t="s">
        <v>559</v>
      </c>
      <c r="E1606" s="66">
        <v>1760</v>
      </c>
      <c r="F1606" s="147" t="s">
        <v>1539</v>
      </c>
      <c r="G1606" s="149"/>
      <c r="H1606" s="18">
        <f>SUM(H1607:H1611)</f>
        <v>1195.3400000000001</v>
      </c>
      <c r="I1606" s="18">
        <f t="shared" si="24"/>
        <v>67.91704545454546</v>
      </c>
    </row>
    <row r="1607" spans="1:9" ht="16.5" customHeight="1">
      <c r="A1607" s="60"/>
      <c r="B1607" s="64"/>
      <c r="C1607" s="64"/>
      <c r="D1607" s="24" t="s">
        <v>858</v>
      </c>
      <c r="E1607" s="66">
        <v>300</v>
      </c>
      <c r="F1607" s="147" t="s">
        <v>415</v>
      </c>
      <c r="G1607" s="149"/>
      <c r="H1607" s="18">
        <v>300</v>
      </c>
      <c r="I1607" s="18">
        <f t="shared" si="24"/>
        <v>100</v>
      </c>
    </row>
    <row r="1608" spans="1:9" ht="16.5" customHeight="1">
      <c r="A1608" s="60"/>
      <c r="B1608" s="64"/>
      <c r="C1608" s="64"/>
      <c r="D1608" s="24" t="s">
        <v>862</v>
      </c>
      <c r="E1608" s="66">
        <v>760</v>
      </c>
      <c r="F1608" s="147" t="s">
        <v>1540</v>
      </c>
      <c r="G1608" s="149"/>
      <c r="H1608" s="18">
        <v>429.67</v>
      </c>
      <c r="I1608" s="18">
        <f t="shared" si="24"/>
        <v>56.535526315789475</v>
      </c>
    </row>
    <row r="1609" spans="1:9" ht="16.5" customHeight="1">
      <c r="A1609" s="60"/>
      <c r="B1609" s="64"/>
      <c r="C1609" s="64"/>
      <c r="D1609" s="24" t="s">
        <v>863</v>
      </c>
      <c r="E1609" s="66">
        <v>140</v>
      </c>
      <c r="F1609" s="147" t="s">
        <v>1541</v>
      </c>
      <c r="G1609" s="149"/>
      <c r="H1609" s="18">
        <v>70</v>
      </c>
      <c r="I1609" s="18">
        <f t="shared" si="24"/>
        <v>50</v>
      </c>
    </row>
    <row r="1610" spans="1:9" ht="16.5" customHeight="1">
      <c r="A1610" s="60"/>
      <c r="B1610" s="64"/>
      <c r="C1610" s="64"/>
      <c r="D1610" s="24" t="s">
        <v>865</v>
      </c>
      <c r="E1610" s="66">
        <v>360</v>
      </c>
      <c r="F1610" s="147" t="s">
        <v>920</v>
      </c>
      <c r="G1610" s="149"/>
      <c r="H1610" s="18">
        <v>300.71</v>
      </c>
      <c r="I1610" s="18">
        <f t="shared" si="24"/>
        <v>83.53055555555555</v>
      </c>
    </row>
    <row r="1611" spans="1:9" ht="16.5" customHeight="1">
      <c r="A1611" s="60"/>
      <c r="B1611" s="64"/>
      <c r="C1611" s="64"/>
      <c r="D1611" s="24" t="s">
        <v>867</v>
      </c>
      <c r="E1611" s="66">
        <v>200</v>
      </c>
      <c r="F1611" s="147" t="s">
        <v>232</v>
      </c>
      <c r="G1611" s="149"/>
      <c r="H1611" s="18">
        <v>94.96</v>
      </c>
      <c r="I1611" s="18">
        <f t="shared" si="24"/>
        <v>47.48</v>
      </c>
    </row>
    <row r="1612" spans="1:9" ht="16.5" customHeight="1">
      <c r="A1612" s="60"/>
      <c r="B1612" s="64"/>
      <c r="C1612" s="65" t="s">
        <v>283</v>
      </c>
      <c r="D1612" s="24" t="s">
        <v>284</v>
      </c>
      <c r="E1612" s="66">
        <v>150</v>
      </c>
      <c r="F1612" s="147" t="s">
        <v>954</v>
      </c>
      <c r="G1612" s="149"/>
      <c r="H1612" s="18">
        <f>SUM(H1613:H1615)</f>
        <v>35.81</v>
      </c>
      <c r="I1612" s="18">
        <f t="shared" si="24"/>
        <v>23.873333333333335</v>
      </c>
    </row>
    <row r="1613" spans="1:9" ht="16.5" customHeight="1">
      <c r="A1613" s="60"/>
      <c r="B1613" s="64"/>
      <c r="C1613" s="64"/>
      <c r="D1613" s="24" t="s">
        <v>858</v>
      </c>
      <c r="E1613" s="66">
        <v>50</v>
      </c>
      <c r="F1613" s="147" t="s">
        <v>944</v>
      </c>
      <c r="G1613" s="149"/>
      <c r="H1613" s="18">
        <v>35.81</v>
      </c>
      <c r="I1613" s="18">
        <f t="shared" si="24"/>
        <v>71.62</v>
      </c>
    </row>
    <row r="1614" spans="1:9" ht="16.5" customHeight="1">
      <c r="A1614" s="60"/>
      <c r="B1614" s="64"/>
      <c r="C1614" s="64"/>
      <c r="D1614" s="24" t="s">
        <v>863</v>
      </c>
      <c r="E1614" s="66">
        <v>50</v>
      </c>
      <c r="F1614" s="147" t="s">
        <v>944</v>
      </c>
      <c r="G1614" s="149"/>
      <c r="H1614" s="18">
        <v>0</v>
      </c>
      <c r="I1614" s="18">
        <f t="shared" si="24"/>
        <v>0</v>
      </c>
    </row>
    <row r="1615" spans="1:9" ht="16.5" customHeight="1">
      <c r="A1615" s="60"/>
      <c r="B1615" s="64"/>
      <c r="C1615" s="64"/>
      <c r="D1615" s="24" t="s">
        <v>865</v>
      </c>
      <c r="E1615" s="66">
        <v>50</v>
      </c>
      <c r="F1615" s="147" t="s">
        <v>944</v>
      </c>
      <c r="G1615" s="149"/>
      <c r="H1615" s="18">
        <v>0</v>
      </c>
      <c r="I1615" s="18">
        <f t="shared" si="24"/>
        <v>0</v>
      </c>
    </row>
    <row r="1616" spans="1:9" ht="16.5" customHeight="1">
      <c r="A1616" s="60"/>
      <c r="B1616" s="64"/>
      <c r="C1616" s="65" t="s">
        <v>213</v>
      </c>
      <c r="D1616" s="24" t="s">
        <v>214</v>
      </c>
      <c r="E1616" s="66">
        <v>1350</v>
      </c>
      <c r="F1616" s="147" t="s">
        <v>1542</v>
      </c>
      <c r="G1616" s="149"/>
      <c r="H1616" s="18">
        <f>SUM(H1617:H1619)</f>
        <v>333</v>
      </c>
      <c r="I1616" s="18">
        <f t="shared" si="24"/>
        <v>30</v>
      </c>
    </row>
    <row r="1617" spans="1:9" ht="16.5" customHeight="1">
      <c r="A1617" s="60"/>
      <c r="B1617" s="64"/>
      <c r="C1617" s="64"/>
      <c r="D1617" s="24" t="s">
        <v>858</v>
      </c>
      <c r="E1617" s="66">
        <v>60</v>
      </c>
      <c r="F1617" s="147" t="s">
        <v>707</v>
      </c>
      <c r="G1617" s="149"/>
      <c r="H1617" s="18">
        <v>60</v>
      </c>
      <c r="I1617" s="18">
        <f t="shared" si="24"/>
        <v>100</v>
      </c>
    </row>
    <row r="1618" spans="1:9" ht="16.5" customHeight="1">
      <c r="A1618" s="67"/>
      <c r="B1618" s="50"/>
      <c r="C1618" s="50"/>
      <c r="D1618" s="11" t="s">
        <v>862</v>
      </c>
      <c r="E1618" s="51">
        <v>1240</v>
      </c>
      <c r="F1618" s="145" t="s">
        <v>174</v>
      </c>
      <c r="G1618" s="133"/>
      <c r="H1618" s="18">
        <v>246</v>
      </c>
      <c r="I1618" s="18">
        <f t="shared" si="24"/>
        <v>24.6</v>
      </c>
    </row>
    <row r="1619" spans="1:9" ht="16.5" customHeight="1">
      <c r="A1619" s="73"/>
      <c r="B1619" s="74"/>
      <c r="C1619" s="74"/>
      <c r="D1619" s="25" t="s">
        <v>865</v>
      </c>
      <c r="E1619" s="75">
        <v>50</v>
      </c>
      <c r="F1619" s="136" t="s">
        <v>944</v>
      </c>
      <c r="G1619" s="156"/>
      <c r="H1619" s="18">
        <v>27</v>
      </c>
      <c r="I1619" s="18">
        <f aca="true" t="shared" si="25" ref="I1619:I1682">H1619/F1619%</f>
        <v>54</v>
      </c>
    </row>
    <row r="1620" spans="1:9" ht="16.5" customHeight="1">
      <c r="A1620" s="60"/>
      <c r="B1620" s="64"/>
      <c r="C1620" s="65" t="s">
        <v>235</v>
      </c>
      <c r="D1620" s="24" t="s">
        <v>236</v>
      </c>
      <c r="E1620" s="66">
        <v>27910</v>
      </c>
      <c r="F1620" s="147" t="s">
        <v>1543</v>
      </c>
      <c r="G1620" s="149"/>
      <c r="H1620" s="18">
        <f>SUM(H1621:H1625)</f>
        <v>21840</v>
      </c>
      <c r="I1620" s="18">
        <f t="shared" si="25"/>
        <v>78.2515227517019</v>
      </c>
    </row>
    <row r="1621" spans="1:9" ht="16.5" customHeight="1">
      <c r="A1621" s="60"/>
      <c r="B1621" s="64"/>
      <c r="C1621" s="64"/>
      <c r="D1621" s="24" t="s">
        <v>858</v>
      </c>
      <c r="E1621" s="66">
        <v>3600</v>
      </c>
      <c r="F1621" s="147" t="s">
        <v>325</v>
      </c>
      <c r="G1621" s="149"/>
      <c r="H1621" s="18">
        <v>3600</v>
      </c>
      <c r="I1621" s="18">
        <f t="shared" si="25"/>
        <v>100</v>
      </c>
    </row>
    <row r="1622" spans="1:9" ht="16.5" customHeight="1">
      <c r="A1622" s="60"/>
      <c r="B1622" s="64"/>
      <c r="C1622" s="64"/>
      <c r="D1622" s="24" t="s">
        <v>862</v>
      </c>
      <c r="E1622" s="66">
        <v>13200</v>
      </c>
      <c r="F1622" s="147" t="s">
        <v>1481</v>
      </c>
      <c r="G1622" s="149"/>
      <c r="H1622" s="18">
        <v>9900</v>
      </c>
      <c r="I1622" s="18">
        <f t="shared" si="25"/>
        <v>75</v>
      </c>
    </row>
    <row r="1623" spans="1:9" ht="16.5" customHeight="1">
      <c r="A1623" s="60"/>
      <c r="B1623" s="64"/>
      <c r="C1623" s="64"/>
      <c r="D1623" s="24" t="s">
        <v>863</v>
      </c>
      <c r="E1623" s="66">
        <v>3500</v>
      </c>
      <c r="F1623" s="147" t="s">
        <v>176</v>
      </c>
      <c r="G1623" s="149"/>
      <c r="H1623" s="18">
        <v>2625</v>
      </c>
      <c r="I1623" s="18">
        <f t="shared" si="25"/>
        <v>75</v>
      </c>
    </row>
    <row r="1624" spans="1:9" ht="16.5" customHeight="1">
      <c r="A1624" s="60"/>
      <c r="B1624" s="64"/>
      <c r="C1624" s="64"/>
      <c r="D1624" s="24" t="s">
        <v>865</v>
      </c>
      <c r="E1624" s="66">
        <v>3420</v>
      </c>
      <c r="F1624" s="147" t="s">
        <v>1544</v>
      </c>
      <c r="G1624" s="149"/>
      <c r="H1624" s="18">
        <v>2565</v>
      </c>
      <c r="I1624" s="18">
        <f t="shared" si="25"/>
        <v>75</v>
      </c>
    </row>
    <row r="1625" spans="1:9" ht="16.5" customHeight="1">
      <c r="A1625" s="60"/>
      <c r="B1625" s="64"/>
      <c r="C1625" s="64"/>
      <c r="D1625" s="24" t="s">
        <v>867</v>
      </c>
      <c r="E1625" s="66">
        <v>4190</v>
      </c>
      <c r="F1625" s="147" t="s">
        <v>1008</v>
      </c>
      <c r="G1625" s="149"/>
      <c r="H1625" s="18">
        <v>3150</v>
      </c>
      <c r="I1625" s="18">
        <f t="shared" si="25"/>
        <v>75.17899761336515</v>
      </c>
    </row>
    <row r="1626" spans="1:9" ht="38.25" customHeight="1">
      <c r="A1626" s="60"/>
      <c r="B1626" s="61" t="s">
        <v>1545</v>
      </c>
      <c r="C1626" s="61"/>
      <c r="D1626" s="62" t="s">
        <v>1546</v>
      </c>
      <c r="E1626" s="63">
        <f>E1627</f>
        <v>0</v>
      </c>
      <c r="F1626" s="150" t="s">
        <v>1547</v>
      </c>
      <c r="G1626" s="151"/>
      <c r="H1626" s="21">
        <f>H1627</f>
        <v>0</v>
      </c>
      <c r="I1626" s="21">
        <f t="shared" si="25"/>
        <v>0</v>
      </c>
    </row>
    <row r="1627" spans="1:9" ht="16.5" customHeight="1">
      <c r="A1627" s="60"/>
      <c r="B1627" s="64"/>
      <c r="C1627" s="65" t="s">
        <v>112</v>
      </c>
      <c r="D1627" s="24" t="s">
        <v>113</v>
      </c>
      <c r="E1627" s="66">
        <v>0</v>
      </c>
      <c r="F1627" s="147" t="s">
        <v>1547</v>
      </c>
      <c r="G1627" s="149"/>
      <c r="H1627" s="18">
        <f>H1628</f>
        <v>0</v>
      </c>
      <c r="I1627" s="18">
        <f t="shared" si="25"/>
        <v>0</v>
      </c>
    </row>
    <row r="1628" spans="1:9" ht="31.5" customHeight="1">
      <c r="A1628" s="60"/>
      <c r="B1628" s="64"/>
      <c r="C1628" s="64"/>
      <c r="D1628" s="24" t="s">
        <v>1548</v>
      </c>
      <c r="E1628" s="66">
        <v>0</v>
      </c>
      <c r="F1628" s="147" t="s">
        <v>1547</v>
      </c>
      <c r="G1628" s="149"/>
      <c r="H1628" s="18">
        <v>0</v>
      </c>
      <c r="I1628" s="18">
        <f t="shared" si="25"/>
        <v>0</v>
      </c>
    </row>
    <row r="1629" spans="1:9" ht="16.5" customHeight="1">
      <c r="A1629" s="60"/>
      <c r="B1629" s="61" t="s">
        <v>1549</v>
      </c>
      <c r="C1629" s="61"/>
      <c r="D1629" s="62" t="s">
        <v>1550</v>
      </c>
      <c r="E1629" s="63">
        <f>E1630+E1643</f>
        <v>56180</v>
      </c>
      <c r="F1629" s="150" t="s">
        <v>1551</v>
      </c>
      <c r="G1629" s="151"/>
      <c r="H1629" s="21">
        <f>H1630+H1643</f>
        <v>29531.100000000002</v>
      </c>
      <c r="I1629" s="21">
        <f t="shared" si="25"/>
        <v>9.971703433069166</v>
      </c>
    </row>
    <row r="1630" spans="1:9" ht="16.5" customHeight="1">
      <c r="A1630" s="60"/>
      <c r="B1630" s="64"/>
      <c r="C1630" s="65" t="s">
        <v>1552</v>
      </c>
      <c r="D1630" s="24" t="s">
        <v>1553</v>
      </c>
      <c r="E1630" s="66">
        <f>SUM(E1631:E1642)</f>
        <v>55180</v>
      </c>
      <c r="F1630" s="147" t="s">
        <v>1554</v>
      </c>
      <c r="G1630" s="149"/>
      <c r="H1630" s="18">
        <f>SUM(H1631:H1642)</f>
        <v>29531.100000000002</v>
      </c>
      <c r="I1630" s="18">
        <f t="shared" si="25"/>
        <v>10.005488753138247</v>
      </c>
    </row>
    <row r="1631" spans="1:9" ht="16.5" customHeight="1">
      <c r="A1631" s="60"/>
      <c r="B1631" s="64"/>
      <c r="C1631" s="64"/>
      <c r="D1631" s="24" t="s">
        <v>1555</v>
      </c>
      <c r="E1631" s="66">
        <v>0</v>
      </c>
      <c r="F1631" s="147" t="s">
        <v>1556</v>
      </c>
      <c r="G1631" s="149"/>
      <c r="H1631" s="18">
        <v>1840</v>
      </c>
      <c r="I1631" s="18">
        <f t="shared" si="25"/>
        <v>100.00000000000001</v>
      </c>
    </row>
    <row r="1632" spans="1:9" ht="16.5" customHeight="1">
      <c r="A1632" s="60"/>
      <c r="B1632" s="64"/>
      <c r="C1632" s="64"/>
      <c r="D1632" s="24" t="s">
        <v>1557</v>
      </c>
      <c r="E1632" s="66">
        <v>0</v>
      </c>
      <c r="F1632" s="147" t="s">
        <v>940</v>
      </c>
      <c r="G1632" s="149"/>
      <c r="H1632" s="18">
        <v>0</v>
      </c>
      <c r="I1632" s="18">
        <f t="shared" si="25"/>
        <v>0</v>
      </c>
    </row>
    <row r="1633" spans="1:9" ht="16.5" customHeight="1">
      <c r="A1633" s="60"/>
      <c r="B1633" s="64"/>
      <c r="C1633" s="64"/>
      <c r="D1633" s="24" t="s">
        <v>1558</v>
      </c>
      <c r="E1633" s="66">
        <v>0</v>
      </c>
      <c r="F1633" s="147" t="s">
        <v>652</v>
      </c>
      <c r="G1633" s="149"/>
      <c r="H1633" s="18">
        <v>1659.97</v>
      </c>
      <c r="I1633" s="18">
        <f t="shared" si="25"/>
        <v>99.99819277108433</v>
      </c>
    </row>
    <row r="1634" spans="1:9" ht="16.5" customHeight="1">
      <c r="A1634" s="60"/>
      <c r="B1634" s="64"/>
      <c r="C1634" s="64"/>
      <c r="D1634" s="24" t="s">
        <v>1559</v>
      </c>
      <c r="E1634" s="66">
        <v>0</v>
      </c>
      <c r="F1634" s="147" t="s">
        <v>1560</v>
      </c>
      <c r="G1634" s="149"/>
      <c r="H1634" s="18">
        <v>1360</v>
      </c>
      <c r="I1634" s="18">
        <f t="shared" si="25"/>
        <v>100</v>
      </c>
    </row>
    <row r="1635" spans="1:9" ht="16.5" customHeight="1">
      <c r="A1635" s="60"/>
      <c r="B1635" s="64"/>
      <c r="C1635" s="64"/>
      <c r="D1635" s="24" t="s">
        <v>1561</v>
      </c>
      <c r="E1635" s="66">
        <v>0</v>
      </c>
      <c r="F1635" s="147" t="s">
        <v>415</v>
      </c>
      <c r="G1635" s="149"/>
      <c r="H1635" s="18">
        <v>0</v>
      </c>
      <c r="I1635" s="18">
        <f t="shared" si="25"/>
        <v>0</v>
      </c>
    </row>
    <row r="1636" spans="1:9" ht="16.5" customHeight="1">
      <c r="A1636" s="60"/>
      <c r="B1636" s="64"/>
      <c r="C1636" s="64"/>
      <c r="D1636" s="24" t="s">
        <v>1562</v>
      </c>
      <c r="E1636" s="66">
        <v>0</v>
      </c>
      <c r="F1636" s="147" t="s">
        <v>945</v>
      </c>
      <c r="G1636" s="149"/>
      <c r="H1636" s="18">
        <v>0</v>
      </c>
      <c r="I1636" s="18">
        <f t="shared" si="25"/>
        <v>0</v>
      </c>
    </row>
    <row r="1637" spans="1:9" ht="16.5" customHeight="1">
      <c r="A1637" s="60"/>
      <c r="B1637" s="64"/>
      <c r="C1637" s="64"/>
      <c r="D1637" s="24" t="s">
        <v>1563</v>
      </c>
      <c r="E1637" s="66">
        <v>0</v>
      </c>
      <c r="F1637" s="147" t="s">
        <v>1564</v>
      </c>
      <c r="G1637" s="149"/>
      <c r="H1637" s="18">
        <v>330</v>
      </c>
      <c r="I1637" s="18">
        <f t="shared" si="25"/>
        <v>100</v>
      </c>
    </row>
    <row r="1638" spans="1:9" ht="30" customHeight="1">
      <c r="A1638" s="60"/>
      <c r="B1638" s="64"/>
      <c r="C1638" s="64"/>
      <c r="D1638" s="24" t="s">
        <v>1565</v>
      </c>
      <c r="E1638" s="66">
        <v>0</v>
      </c>
      <c r="F1638" s="147" t="s">
        <v>1566</v>
      </c>
      <c r="G1638" s="149"/>
      <c r="H1638" s="18">
        <v>18992.9</v>
      </c>
      <c r="I1638" s="18">
        <f t="shared" si="25"/>
        <v>7.957174398485059</v>
      </c>
    </row>
    <row r="1639" spans="1:9" ht="42.75" customHeight="1">
      <c r="A1639" s="60"/>
      <c r="B1639" s="64"/>
      <c r="C1639" s="64"/>
      <c r="D1639" s="24" t="s">
        <v>1567</v>
      </c>
      <c r="E1639" s="66">
        <v>0</v>
      </c>
      <c r="F1639" s="147" t="s">
        <v>1568</v>
      </c>
      <c r="G1639" s="149"/>
      <c r="H1639" s="18">
        <v>480</v>
      </c>
      <c r="I1639" s="18">
        <f t="shared" si="25"/>
        <v>37.5</v>
      </c>
    </row>
    <row r="1640" spans="1:9" ht="33.75" customHeight="1">
      <c r="A1640" s="60"/>
      <c r="B1640" s="64"/>
      <c r="C1640" s="64"/>
      <c r="D1640" s="24" t="s">
        <v>1569</v>
      </c>
      <c r="E1640" s="66">
        <v>320</v>
      </c>
      <c r="F1640" s="147" t="s">
        <v>456</v>
      </c>
      <c r="G1640" s="149"/>
      <c r="H1640" s="18">
        <v>120</v>
      </c>
      <c r="I1640" s="18">
        <f t="shared" si="25"/>
        <v>37.5</v>
      </c>
    </row>
    <row r="1641" spans="1:9" ht="32.25" customHeight="1">
      <c r="A1641" s="60"/>
      <c r="B1641" s="64"/>
      <c r="C1641" s="64"/>
      <c r="D1641" s="24" t="s">
        <v>1570</v>
      </c>
      <c r="E1641" s="66">
        <v>49000</v>
      </c>
      <c r="F1641" s="147" t="s">
        <v>1571</v>
      </c>
      <c r="G1641" s="149"/>
      <c r="H1641" s="18">
        <v>4748.23</v>
      </c>
      <c r="I1641" s="18">
        <f t="shared" si="25"/>
        <v>9.690265306122448</v>
      </c>
    </row>
    <row r="1642" spans="1:9" ht="16.5" customHeight="1">
      <c r="A1642" s="60"/>
      <c r="B1642" s="64"/>
      <c r="C1642" s="64"/>
      <c r="D1642" s="24" t="s">
        <v>1572</v>
      </c>
      <c r="E1642" s="66">
        <v>5860</v>
      </c>
      <c r="F1642" s="147" t="s">
        <v>133</v>
      </c>
      <c r="G1642" s="149"/>
      <c r="H1642" s="18">
        <v>0</v>
      </c>
      <c r="I1642" s="18"/>
    </row>
    <row r="1643" spans="1:9" ht="16.5" customHeight="1">
      <c r="A1643" s="67"/>
      <c r="B1643" s="50"/>
      <c r="C1643" s="10" t="s">
        <v>1573</v>
      </c>
      <c r="D1643" s="11" t="s">
        <v>1574</v>
      </c>
      <c r="E1643" s="51">
        <v>1000</v>
      </c>
      <c r="F1643" s="145" t="s">
        <v>174</v>
      </c>
      <c r="G1643" s="133"/>
      <c r="H1643" s="18">
        <v>0</v>
      </c>
      <c r="I1643" s="18">
        <f t="shared" si="25"/>
        <v>0</v>
      </c>
    </row>
    <row r="1644" spans="1:9" ht="31.5" customHeight="1">
      <c r="A1644" s="73"/>
      <c r="B1644" s="74"/>
      <c r="C1644" s="74"/>
      <c r="D1644" s="25" t="s">
        <v>1570</v>
      </c>
      <c r="E1644" s="75">
        <v>1000</v>
      </c>
      <c r="F1644" s="136" t="s">
        <v>174</v>
      </c>
      <c r="G1644" s="156"/>
      <c r="H1644" s="18">
        <v>0</v>
      </c>
      <c r="I1644" s="18">
        <f t="shared" si="25"/>
        <v>0</v>
      </c>
    </row>
    <row r="1645" spans="1:9" ht="16.5" customHeight="1">
      <c r="A1645" s="56" t="s">
        <v>1575</v>
      </c>
      <c r="B1645" s="57"/>
      <c r="C1645" s="57"/>
      <c r="D1645" s="58" t="s">
        <v>1576</v>
      </c>
      <c r="E1645" s="59">
        <f>E1646+E1666+E1676+E1726+E1766+E1811</f>
        <v>5900383</v>
      </c>
      <c r="F1645" s="157">
        <f>F1646+F1666+F1676+F1726+F1766+F1811</f>
        <v>6702199</v>
      </c>
      <c r="G1645" s="158"/>
      <c r="H1645" s="23">
        <f>H1646+H1666+H1676+H1726+H1766+H1811</f>
        <v>3404085.52</v>
      </c>
      <c r="I1645" s="23">
        <f t="shared" si="25"/>
        <v>50.79057664506828</v>
      </c>
    </row>
    <row r="1646" spans="1:9" ht="16.5" customHeight="1">
      <c r="A1646" s="60"/>
      <c r="B1646" s="61" t="s">
        <v>1577</v>
      </c>
      <c r="C1646" s="61"/>
      <c r="D1646" s="62" t="s">
        <v>1578</v>
      </c>
      <c r="E1646" s="63">
        <f>E1647+E1649+E1654+E1656+E1658+E1660+E1663</f>
        <v>3588200</v>
      </c>
      <c r="F1646" s="150">
        <f>F1647+F1649+F1654+F1656+F1658+F1660+F1663</f>
        <v>4189289</v>
      </c>
      <c r="G1646" s="151"/>
      <c r="H1646" s="21">
        <f>H1647+H1649+H1654+H1656+H1658+H1660+H1663</f>
        <v>2132922.36</v>
      </c>
      <c r="I1646" s="21">
        <f t="shared" si="25"/>
        <v>50.91370779146533</v>
      </c>
    </row>
    <row r="1647" spans="1:9" ht="16.5" customHeight="1">
      <c r="A1647" s="60"/>
      <c r="B1647" s="64"/>
      <c r="C1647" s="65" t="s">
        <v>1579</v>
      </c>
      <c r="D1647" s="24" t="s">
        <v>1580</v>
      </c>
      <c r="E1647" s="66">
        <v>0</v>
      </c>
      <c r="F1647" s="147" t="s">
        <v>1581</v>
      </c>
      <c r="G1647" s="149"/>
      <c r="H1647" s="18">
        <v>6126.78</v>
      </c>
      <c r="I1647" s="18">
        <f t="shared" si="25"/>
        <v>99.9964093357271</v>
      </c>
    </row>
    <row r="1648" spans="1:9" ht="16.5" customHeight="1">
      <c r="A1648" s="60"/>
      <c r="B1648" s="64"/>
      <c r="C1648" s="64"/>
      <c r="D1648" s="24" t="s">
        <v>1582</v>
      </c>
      <c r="E1648" s="66">
        <v>0</v>
      </c>
      <c r="F1648" s="147" t="s">
        <v>1581</v>
      </c>
      <c r="G1648" s="149"/>
      <c r="H1648" s="18">
        <v>6126.78</v>
      </c>
      <c r="I1648" s="18">
        <f t="shared" si="25"/>
        <v>99.9964093357271</v>
      </c>
    </row>
    <row r="1649" spans="1:9" ht="16.5" customHeight="1">
      <c r="A1649" s="60"/>
      <c r="B1649" s="64"/>
      <c r="C1649" s="65" t="s">
        <v>112</v>
      </c>
      <c r="D1649" s="24" t="s">
        <v>113</v>
      </c>
      <c r="E1649" s="66">
        <f>SUM(E1650:E1653)</f>
        <v>337000</v>
      </c>
      <c r="F1649" s="147">
        <f>F1650+F1651+F1652+F1653</f>
        <v>327273</v>
      </c>
      <c r="G1649" s="149"/>
      <c r="H1649" s="18">
        <f>SUM(H1650:H1653)</f>
        <v>58656.15</v>
      </c>
      <c r="I1649" s="18">
        <f t="shared" si="25"/>
        <v>17.922697564418698</v>
      </c>
    </row>
    <row r="1650" spans="1:9" ht="16.5" customHeight="1">
      <c r="A1650" s="60"/>
      <c r="B1650" s="64"/>
      <c r="C1650" s="64"/>
      <c r="D1650" s="24" t="s">
        <v>1583</v>
      </c>
      <c r="E1650" s="66">
        <v>5000</v>
      </c>
      <c r="F1650" s="147">
        <v>1400</v>
      </c>
      <c r="G1650" s="149"/>
      <c r="H1650" s="18">
        <v>0</v>
      </c>
      <c r="I1650" s="18">
        <f t="shared" si="25"/>
        <v>0</v>
      </c>
    </row>
    <row r="1651" spans="1:9" ht="31.5" customHeight="1">
      <c r="A1651" s="60"/>
      <c r="B1651" s="64"/>
      <c r="C1651" s="64"/>
      <c r="D1651" s="24" t="s">
        <v>1584</v>
      </c>
      <c r="E1651" s="66">
        <v>300000</v>
      </c>
      <c r="F1651" s="147" t="s">
        <v>1585</v>
      </c>
      <c r="G1651" s="149"/>
      <c r="H1651" s="18">
        <v>56656.15</v>
      </c>
      <c r="I1651" s="18">
        <f t="shared" si="25"/>
        <v>19.27912737815315</v>
      </c>
    </row>
    <row r="1652" spans="1:9" ht="19.5" customHeight="1">
      <c r="A1652" s="60"/>
      <c r="B1652" s="64"/>
      <c r="C1652" s="64"/>
      <c r="D1652" s="24" t="s">
        <v>1586</v>
      </c>
      <c r="E1652" s="66">
        <v>30000</v>
      </c>
      <c r="F1652" s="147" t="s">
        <v>115</v>
      </c>
      <c r="G1652" s="149"/>
      <c r="H1652" s="18">
        <v>2000</v>
      </c>
      <c r="I1652" s="18">
        <f t="shared" si="25"/>
        <v>6.666666666666667</v>
      </c>
    </row>
    <row r="1653" spans="1:9" ht="16.5" customHeight="1">
      <c r="A1653" s="60"/>
      <c r="B1653" s="64"/>
      <c r="C1653" s="64"/>
      <c r="D1653" s="24" t="s">
        <v>1587</v>
      </c>
      <c r="E1653" s="66">
        <v>2000</v>
      </c>
      <c r="F1653" s="147" t="s">
        <v>187</v>
      </c>
      <c r="G1653" s="149"/>
      <c r="H1653" s="18">
        <v>0</v>
      </c>
      <c r="I1653" s="18">
        <f t="shared" si="25"/>
        <v>0</v>
      </c>
    </row>
    <row r="1654" spans="1:9" ht="16.5" customHeight="1">
      <c r="A1654" s="60"/>
      <c r="B1654" s="64"/>
      <c r="C1654" s="65" t="s">
        <v>213</v>
      </c>
      <c r="D1654" s="24" t="s">
        <v>214</v>
      </c>
      <c r="E1654" s="66">
        <v>2000</v>
      </c>
      <c r="F1654" s="147" t="s">
        <v>187</v>
      </c>
      <c r="G1654" s="149"/>
      <c r="H1654" s="18">
        <v>700</v>
      </c>
      <c r="I1654" s="18">
        <f t="shared" si="25"/>
        <v>35</v>
      </c>
    </row>
    <row r="1655" spans="1:9" ht="16.5" customHeight="1">
      <c r="A1655" s="60"/>
      <c r="B1655" s="64"/>
      <c r="C1655" s="64"/>
      <c r="D1655" s="24" t="s">
        <v>1588</v>
      </c>
      <c r="E1655" s="66">
        <v>2000</v>
      </c>
      <c r="F1655" s="147" t="s">
        <v>187</v>
      </c>
      <c r="G1655" s="149"/>
      <c r="H1655" s="18">
        <v>700</v>
      </c>
      <c r="I1655" s="18">
        <f t="shared" si="25"/>
        <v>35</v>
      </c>
    </row>
    <row r="1656" spans="1:9" ht="50.25" customHeight="1">
      <c r="A1656" s="60"/>
      <c r="B1656" s="64"/>
      <c r="C1656" s="65" t="s">
        <v>1589</v>
      </c>
      <c r="D1656" s="24" t="s">
        <v>1590</v>
      </c>
      <c r="E1656" s="66">
        <v>230000</v>
      </c>
      <c r="F1656" s="147" t="s">
        <v>1591</v>
      </c>
      <c r="G1656" s="149"/>
      <c r="H1656" s="18">
        <v>200000</v>
      </c>
      <c r="I1656" s="18">
        <f t="shared" si="25"/>
        <v>86.95652173913044</v>
      </c>
    </row>
    <row r="1657" spans="1:9" ht="29.25" customHeight="1">
      <c r="A1657" s="60"/>
      <c r="B1657" s="64"/>
      <c r="C1657" s="64"/>
      <c r="D1657" s="24" t="s">
        <v>1592</v>
      </c>
      <c r="E1657" s="66">
        <v>230000</v>
      </c>
      <c r="F1657" s="147" t="s">
        <v>1591</v>
      </c>
      <c r="G1657" s="149"/>
      <c r="H1657" s="18">
        <v>200000</v>
      </c>
      <c r="I1657" s="18">
        <f t="shared" si="25"/>
        <v>86.95652173913044</v>
      </c>
    </row>
    <row r="1658" spans="1:9" ht="16.5" customHeight="1">
      <c r="A1658" s="60"/>
      <c r="B1658" s="64"/>
      <c r="C1658" s="65" t="s">
        <v>156</v>
      </c>
      <c r="D1658" s="24" t="s">
        <v>157</v>
      </c>
      <c r="E1658" s="66">
        <v>0</v>
      </c>
      <c r="F1658" s="147" t="s">
        <v>173</v>
      </c>
      <c r="G1658" s="149"/>
      <c r="H1658" s="18">
        <v>0</v>
      </c>
      <c r="I1658" s="18">
        <f t="shared" si="25"/>
        <v>0</v>
      </c>
    </row>
    <row r="1659" spans="1:9" ht="27.75" customHeight="1">
      <c r="A1659" s="60"/>
      <c r="B1659" s="64"/>
      <c r="C1659" s="64"/>
      <c r="D1659" s="24" t="s">
        <v>1593</v>
      </c>
      <c r="E1659" s="66">
        <v>0</v>
      </c>
      <c r="F1659" s="147" t="s">
        <v>173</v>
      </c>
      <c r="G1659" s="149"/>
      <c r="H1659" s="18">
        <v>0</v>
      </c>
      <c r="I1659" s="18">
        <f t="shared" si="25"/>
        <v>0</v>
      </c>
    </row>
    <row r="1660" spans="1:9" ht="16.5" customHeight="1">
      <c r="A1660" s="60"/>
      <c r="B1660" s="64"/>
      <c r="C1660" s="65" t="s">
        <v>159</v>
      </c>
      <c r="D1660" s="24" t="s">
        <v>157</v>
      </c>
      <c r="E1660" s="66">
        <f>E1661+E1662</f>
        <v>771465</v>
      </c>
      <c r="F1660" s="147">
        <f>F1661+F1662</f>
        <v>2307392</v>
      </c>
      <c r="G1660" s="149"/>
      <c r="H1660" s="18">
        <f>H1661+H1662</f>
        <v>1251998.51</v>
      </c>
      <c r="I1660" s="18">
        <f t="shared" si="25"/>
        <v>54.26032984425707</v>
      </c>
    </row>
    <row r="1661" spans="1:9" ht="31.5" customHeight="1">
      <c r="A1661" s="60"/>
      <c r="B1661" s="64"/>
      <c r="C1661" s="64"/>
      <c r="D1661" s="24" t="s">
        <v>1308</v>
      </c>
      <c r="E1661" s="66">
        <v>713925</v>
      </c>
      <c r="F1661" s="147" t="s">
        <v>1594</v>
      </c>
      <c r="G1661" s="149"/>
      <c r="H1661" s="18">
        <v>1251998.51</v>
      </c>
      <c r="I1661" s="18">
        <f t="shared" si="25"/>
        <v>55.54077616108973</v>
      </c>
    </row>
    <row r="1662" spans="1:9" ht="30" customHeight="1">
      <c r="A1662" s="60"/>
      <c r="B1662" s="64"/>
      <c r="C1662" s="64"/>
      <c r="D1662" s="24" t="s">
        <v>1309</v>
      </c>
      <c r="E1662" s="66">
        <v>57540</v>
      </c>
      <c r="F1662" s="147">
        <v>53195</v>
      </c>
      <c r="G1662" s="149"/>
      <c r="H1662" s="18">
        <v>0</v>
      </c>
      <c r="I1662" s="18">
        <f t="shared" si="25"/>
        <v>0</v>
      </c>
    </row>
    <row r="1663" spans="1:9" ht="16.5" customHeight="1">
      <c r="A1663" s="60"/>
      <c r="B1663" s="64"/>
      <c r="C1663" s="65" t="s">
        <v>168</v>
      </c>
      <c r="D1663" s="24" t="s">
        <v>157</v>
      </c>
      <c r="E1663" s="66">
        <f>E1664+E1665</f>
        <v>2247735</v>
      </c>
      <c r="F1663" s="147">
        <f>F1664+F1665</f>
        <v>1305497</v>
      </c>
      <c r="G1663" s="149"/>
      <c r="H1663" s="18">
        <f>H1664+H1665</f>
        <v>615440.92</v>
      </c>
      <c r="I1663" s="18">
        <f t="shared" si="25"/>
        <v>47.14226995542694</v>
      </c>
    </row>
    <row r="1664" spans="1:9" ht="33.75" customHeight="1">
      <c r="A1664" s="60"/>
      <c r="B1664" s="64"/>
      <c r="C1664" s="64"/>
      <c r="D1664" s="24" t="s">
        <v>1310</v>
      </c>
      <c r="E1664" s="66">
        <v>2174575</v>
      </c>
      <c r="F1664" s="147" t="s">
        <v>1595</v>
      </c>
      <c r="G1664" s="149"/>
      <c r="H1664" s="18">
        <v>599699.01</v>
      </c>
      <c r="I1664" s="18">
        <f t="shared" si="25"/>
        <v>47.333809276873644</v>
      </c>
    </row>
    <row r="1665" spans="1:9" ht="32.25" customHeight="1">
      <c r="A1665" s="67"/>
      <c r="B1665" s="50"/>
      <c r="C1665" s="50"/>
      <c r="D1665" s="11" t="s">
        <v>1309</v>
      </c>
      <c r="E1665" s="51">
        <v>73160</v>
      </c>
      <c r="F1665" s="145">
        <v>38540</v>
      </c>
      <c r="G1665" s="133"/>
      <c r="H1665" s="18">
        <v>15741.91</v>
      </c>
      <c r="I1665" s="18">
        <f t="shared" si="25"/>
        <v>40.84564089257914</v>
      </c>
    </row>
    <row r="1666" spans="1:9" ht="16.5" customHeight="1">
      <c r="A1666" s="73"/>
      <c r="B1666" s="93" t="s">
        <v>1596</v>
      </c>
      <c r="C1666" s="93"/>
      <c r="D1666" s="94" t="s">
        <v>1597</v>
      </c>
      <c r="E1666" s="95">
        <f>E1667+E1669+E1672+E1674</f>
        <v>86000</v>
      </c>
      <c r="F1666" s="168" t="s">
        <v>1598</v>
      </c>
      <c r="G1666" s="169"/>
      <c r="H1666" s="21">
        <f>H1667+H1669+H1672+H1674</f>
        <v>1512</v>
      </c>
      <c r="I1666" s="21">
        <f t="shared" si="25"/>
        <v>2.016</v>
      </c>
    </row>
    <row r="1667" spans="1:9" ht="16.5" customHeight="1">
      <c r="A1667" s="60"/>
      <c r="B1667" s="64"/>
      <c r="C1667" s="65" t="s">
        <v>143</v>
      </c>
      <c r="D1667" s="24" t="s">
        <v>144</v>
      </c>
      <c r="E1667" s="66">
        <v>50000</v>
      </c>
      <c r="F1667" s="147" t="s">
        <v>298</v>
      </c>
      <c r="G1667" s="149"/>
      <c r="H1667" s="18">
        <v>0</v>
      </c>
      <c r="I1667" s="18">
        <f t="shared" si="25"/>
        <v>0</v>
      </c>
    </row>
    <row r="1668" spans="1:9" ht="28.5" customHeight="1">
      <c r="A1668" s="60"/>
      <c r="B1668" s="64"/>
      <c r="C1668" s="64"/>
      <c r="D1668" s="24" t="s">
        <v>1599</v>
      </c>
      <c r="E1668" s="66">
        <v>50000</v>
      </c>
      <c r="F1668" s="147" t="s">
        <v>298</v>
      </c>
      <c r="G1668" s="149"/>
      <c r="H1668" s="18">
        <v>0</v>
      </c>
      <c r="I1668" s="18">
        <f t="shared" si="25"/>
        <v>0</v>
      </c>
    </row>
    <row r="1669" spans="1:9" ht="18.75" customHeight="1">
      <c r="A1669" s="60"/>
      <c r="B1669" s="64"/>
      <c r="C1669" s="65" t="s">
        <v>112</v>
      </c>
      <c r="D1669" s="24" t="s">
        <v>113</v>
      </c>
      <c r="E1669" s="66">
        <v>5000</v>
      </c>
      <c r="F1669" s="147" t="s">
        <v>185</v>
      </c>
      <c r="G1669" s="149"/>
      <c r="H1669" s="18">
        <f>H1670+H1671</f>
        <v>1512</v>
      </c>
      <c r="I1669" s="18">
        <f t="shared" si="25"/>
        <v>30.24</v>
      </c>
    </row>
    <row r="1670" spans="1:9" ht="16.5" customHeight="1">
      <c r="A1670" s="60"/>
      <c r="B1670" s="64"/>
      <c r="C1670" s="64"/>
      <c r="D1670" s="24" t="s">
        <v>1600</v>
      </c>
      <c r="E1670" s="66">
        <v>4000</v>
      </c>
      <c r="F1670" s="147" t="s">
        <v>190</v>
      </c>
      <c r="G1670" s="149"/>
      <c r="H1670" s="18">
        <v>1512</v>
      </c>
      <c r="I1670" s="18">
        <f t="shared" si="25"/>
        <v>37.8</v>
      </c>
    </row>
    <row r="1671" spans="1:9" ht="16.5" customHeight="1">
      <c r="A1671" s="60"/>
      <c r="B1671" s="64"/>
      <c r="C1671" s="64"/>
      <c r="D1671" s="24" t="s">
        <v>1601</v>
      </c>
      <c r="E1671" s="66">
        <v>1000</v>
      </c>
      <c r="F1671" s="147" t="s">
        <v>174</v>
      </c>
      <c r="G1671" s="149"/>
      <c r="H1671" s="18">
        <v>0</v>
      </c>
      <c r="I1671" s="18">
        <f t="shared" si="25"/>
        <v>0</v>
      </c>
    </row>
    <row r="1672" spans="1:9" ht="51.75" customHeight="1">
      <c r="A1672" s="60"/>
      <c r="B1672" s="64"/>
      <c r="C1672" s="65" t="s">
        <v>1589</v>
      </c>
      <c r="D1672" s="24" t="s">
        <v>1590</v>
      </c>
      <c r="E1672" s="66">
        <v>20000</v>
      </c>
      <c r="F1672" s="147" t="s">
        <v>277</v>
      </c>
      <c r="G1672" s="149"/>
      <c r="H1672" s="18">
        <v>0</v>
      </c>
      <c r="I1672" s="18">
        <f t="shared" si="25"/>
        <v>0</v>
      </c>
    </row>
    <row r="1673" spans="1:9" ht="16.5" customHeight="1">
      <c r="A1673" s="60"/>
      <c r="B1673" s="64"/>
      <c r="C1673" s="64"/>
      <c r="D1673" s="24" t="s">
        <v>1602</v>
      </c>
      <c r="E1673" s="66">
        <v>20000</v>
      </c>
      <c r="F1673" s="147" t="s">
        <v>277</v>
      </c>
      <c r="G1673" s="149"/>
      <c r="H1673" s="18">
        <v>0</v>
      </c>
      <c r="I1673" s="18">
        <f t="shared" si="25"/>
        <v>0</v>
      </c>
    </row>
    <row r="1674" spans="1:9" ht="16.5" customHeight="1">
      <c r="A1674" s="60"/>
      <c r="B1674" s="64"/>
      <c r="C1674" s="65" t="s">
        <v>156</v>
      </c>
      <c r="D1674" s="24" t="s">
        <v>157</v>
      </c>
      <c r="E1674" s="66">
        <v>11000</v>
      </c>
      <c r="F1674" s="147" t="s">
        <v>133</v>
      </c>
      <c r="G1674" s="149"/>
      <c r="H1674" s="18">
        <v>0</v>
      </c>
      <c r="I1674" s="18"/>
    </row>
    <row r="1675" spans="1:9" ht="32.25" customHeight="1">
      <c r="A1675" s="60"/>
      <c r="B1675" s="64"/>
      <c r="C1675" s="64"/>
      <c r="D1675" s="24" t="s">
        <v>1593</v>
      </c>
      <c r="E1675" s="66">
        <v>11000</v>
      </c>
      <c r="F1675" s="147" t="s">
        <v>133</v>
      </c>
      <c r="G1675" s="149"/>
      <c r="H1675" s="18">
        <v>0</v>
      </c>
      <c r="I1675" s="18"/>
    </row>
    <row r="1676" spans="1:9" ht="16.5" customHeight="1">
      <c r="A1676" s="60"/>
      <c r="B1676" s="61" t="s">
        <v>1603</v>
      </c>
      <c r="C1676" s="61"/>
      <c r="D1676" s="62" t="s">
        <v>1604</v>
      </c>
      <c r="E1676" s="63">
        <f>E1677+E1679+E1681+E1683+E1685+E1687+E1689+E1691+E1702+E1704+E1706+E1720+E1722+E1724</f>
        <v>947675</v>
      </c>
      <c r="F1676" s="150">
        <f>F1677+F1679+F1681+F1683+F1685+F1687+F1689+F1691+F1702+F1704+F1706+F1720+F1722+F1724</f>
        <v>1151478</v>
      </c>
      <c r="G1676" s="151"/>
      <c r="H1676" s="21">
        <f>H1677+H1679+H1681+H1683+H1685+H1687+H1689+H1691+H1702+H1704+H1706+H1720+H1722+H1724</f>
        <v>637505.6000000001</v>
      </c>
      <c r="I1676" s="21">
        <f t="shared" si="25"/>
        <v>55.36411464222504</v>
      </c>
    </row>
    <row r="1677" spans="1:9" ht="16.5" customHeight="1">
      <c r="A1677" s="60"/>
      <c r="B1677" s="64"/>
      <c r="C1677" s="65" t="s">
        <v>255</v>
      </c>
      <c r="D1677" s="24" t="s">
        <v>256</v>
      </c>
      <c r="E1677" s="66">
        <v>400</v>
      </c>
      <c r="F1677" s="147" t="s">
        <v>1605</v>
      </c>
      <c r="G1677" s="149"/>
      <c r="H1677" s="18">
        <v>3321.56</v>
      </c>
      <c r="I1677" s="18">
        <f t="shared" si="25"/>
        <v>98.85595238095237</v>
      </c>
    </row>
    <row r="1678" spans="1:9" ht="16.5" customHeight="1">
      <c r="A1678" s="60"/>
      <c r="B1678" s="64"/>
      <c r="C1678" s="64"/>
      <c r="D1678" s="24" t="s">
        <v>1606</v>
      </c>
      <c r="E1678" s="66">
        <v>400</v>
      </c>
      <c r="F1678" s="147" t="s">
        <v>1605</v>
      </c>
      <c r="G1678" s="149"/>
      <c r="H1678" s="18">
        <v>3321.56</v>
      </c>
      <c r="I1678" s="18">
        <f t="shared" si="25"/>
        <v>98.85595238095237</v>
      </c>
    </row>
    <row r="1679" spans="1:9" ht="16.5" customHeight="1">
      <c r="A1679" s="60"/>
      <c r="B1679" s="64"/>
      <c r="C1679" s="65" t="s">
        <v>195</v>
      </c>
      <c r="D1679" s="24" t="s">
        <v>196</v>
      </c>
      <c r="E1679" s="66">
        <v>16050</v>
      </c>
      <c r="F1679" s="147" t="s">
        <v>1607</v>
      </c>
      <c r="G1679" s="149"/>
      <c r="H1679" s="18">
        <v>38752.64</v>
      </c>
      <c r="I1679" s="18">
        <f t="shared" si="25"/>
        <v>24.993640761044823</v>
      </c>
    </row>
    <row r="1680" spans="1:9" ht="16.5" customHeight="1">
      <c r="A1680" s="60"/>
      <c r="B1680" s="64"/>
      <c r="C1680" s="64"/>
      <c r="D1680" s="24" t="s">
        <v>1606</v>
      </c>
      <c r="E1680" s="66">
        <v>16050</v>
      </c>
      <c r="F1680" s="147" t="s">
        <v>1607</v>
      </c>
      <c r="G1680" s="149"/>
      <c r="H1680" s="18">
        <v>38752.64</v>
      </c>
      <c r="I1680" s="18">
        <f t="shared" si="25"/>
        <v>24.993640761044823</v>
      </c>
    </row>
    <row r="1681" spans="1:9" ht="16.5" customHeight="1">
      <c r="A1681" s="60"/>
      <c r="B1681" s="64"/>
      <c r="C1681" s="65" t="s">
        <v>223</v>
      </c>
      <c r="D1681" s="24" t="s">
        <v>224</v>
      </c>
      <c r="E1681" s="66">
        <v>1000</v>
      </c>
      <c r="F1681" s="147" t="s">
        <v>1608</v>
      </c>
      <c r="G1681" s="149"/>
      <c r="H1681" s="18">
        <f>H1682</f>
        <v>1571.11</v>
      </c>
      <c r="I1681" s="18">
        <f t="shared" si="25"/>
        <v>99.94338422391857</v>
      </c>
    </row>
    <row r="1682" spans="1:9" ht="16.5" customHeight="1">
      <c r="A1682" s="60"/>
      <c r="B1682" s="64"/>
      <c r="C1682" s="64"/>
      <c r="D1682" s="24" t="s">
        <v>1606</v>
      </c>
      <c r="E1682" s="66">
        <v>1000</v>
      </c>
      <c r="F1682" s="147" t="s">
        <v>1608</v>
      </c>
      <c r="G1682" s="149"/>
      <c r="H1682" s="18">
        <v>1571.11</v>
      </c>
      <c r="I1682" s="18">
        <f t="shared" si="25"/>
        <v>99.94338422391857</v>
      </c>
    </row>
    <row r="1683" spans="1:9" ht="16.5" customHeight="1">
      <c r="A1683" s="60"/>
      <c r="B1683" s="64"/>
      <c r="C1683" s="65" t="s">
        <v>199</v>
      </c>
      <c r="D1683" s="24" t="s">
        <v>200</v>
      </c>
      <c r="E1683" s="66">
        <v>2300</v>
      </c>
      <c r="F1683" s="147" t="s">
        <v>1609</v>
      </c>
      <c r="G1683" s="149"/>
      <c r="H1683" s="18">
        <v>3385.62</v>
      </c>
      <c r="I1683" s="18">
        <f aca="true" t="shared" si="26" ref="I1683:I1746">H1683/F1683%</f>
        <v>12.938015897279119</v>
      </c>
    </row>
    <row r="1684" spans="1:9" ht="16.5" customHeight="1">
      <c r="A1684" s="60"/>
      <c r="B1684" s="64"/>
      <c r="C1684" s="64"/>
      <c r="D1684" s="24" t="s">
        <v>1606</v>
      </c>
      <c r="E1684" s="66">
        <v>2300</v>
      </c>
      <c r="F1684" s="147" t="s">
        <v>1609</v>
      </c>
      <c r="G1684" s="149"/>
      <c r="H1684" s="18">
        <v>3385.62</v>
      </c>
      <c r="I1684" s="18">
        <f t="shared" si="26"/>
        <v>12.938015897279119</v>
      </c>
    </row>
    <row r="1685" spans="1:9" ht="16.5" customHeight="1">
      <c r="A1685" s="60"/>
      <c r="B1685" s="64"/>
      <c r="C1685" s="65" t="s">
        <v>202</v>
      </c>
      <c r="D1685" s="24" t="s">
        <v>203</v>
      </c>
      <c r="E1685" s="66">
        <v>400</v>
      </c>
      <c r="F1685" s="147" t="s">
        <v>1610</v>
      </c>
      <c r="G1685" s="149"/>
      <c r="H1685" s="18">
        <v>500.47</v>
      </c>
      <c r="I1685" s="18">
        <f t="shared" si="26"/>
        <v>13.310372340425532</v>
      </c>
    </row>
    <row r="1686" spans="1:9" ht="16.5" customHeight="1">
      <c r="A1686" s="60"/>
      <c r="B1686" s="64"/>
      <c r="C1686" s="64"/>
      <c r="D1686" s="24" t="s">
        <v>1606</v>
      </c>
      <c r="E1686" s="66">
        <v>400</v>
      </c>
      <c r="F1686" s="147" t="s">
        <v>1610</v>
      </c>
      <c r="G1686" s="149"/>
      <c r="H1686" s="18">
        <v>500.47</v>
      </c>
      <c r="I1686" s="18">
        <f t="shared" si="26"/>
        <v>13.310372340425532</v>
      </c>
    </row>
    <row r="1687" spans="1:9" ht="34.5" customHeight="1">
      <c r="A1687" s="60"/>
      <c r="B1687" s="64"/>
      <c r="C1687" s="65" t="s">
        <v>582</v>
      </c>
      <c r="D1687" s="24" t="s">
        <v>583</v>
      </c>
      <c r="E1687" s="66">
        <v>500</v>
      </c>
      <c r="F1687" s="147" t="s">
        <v>1611</v>
      </c>
      <c r="G1687" s="149"/>
      <c r="H1687" s="18">
        <v>691</v>
      </c>
      <c r="I1687" s="18">
        <f t="shared" si="26"/>
        <v>12.796296296296296</v>
      </c>
    </row>
    <row r="1688" spans="1:9" ht="16.5" customHeight="1">
      <c r="A1688" s="60"/>
      <c r="B1688" s="64"/>
      <c r="C1688" s="64"/>
      <c r="D1688" s="24" t="s">
        <v>1606</v>
      </c>
      <c r="E1688" s="66">
        <v>500</v>
      </c>
      <c r="F1688" s="147" t="s">
        <v>1611</v>
      </c>
      <c r="G1688" s="149"/>
      <c r="H1688" s="18">
        <v>691</v>
      </c>
      <c r="I1688" s="18">
        <f t="shared" si="26"/>
        <v>12.796296296296296</v>
      </c>
    </row>
    <row r="1689" spans="1:9" ht="16.5" customHeight="1">
      <c r="A1689" s="60"/>
      <c r="B1689" s="64"/>
      <c r="C1689" s="65" t="s">
        <v>262</v>
      </c>
      <c r="D1689" s="24" t="s">
        <v>263</v>
      </c>
      <c r="E1689" s="66">
        <v>20000</v>
      </c>
      <c r="F1689" s="147" t="s">
        <v>1612</v>
      </c>
      <c r="G1689" s="149"/>
      <c r="H1689" s="18">
        <v>9110</v>
      </c>
      <c r="I1689" s="18">
        <f t="shared" si="26"/>
        <v>100</v>
      </c>
    </row>
    <row r="1690" spans="1:9" ht="16.5" customHeight="1">
      <c r="A1690" s="60"/>
      <c r="B1690" s="64"/>
      <c r="C1690" s="64"/>
      <c r="D1690" s="24" t="s">
        <v>1613</v>
      </c>
      <c r="E1690" s="66">
        <v>20000</v>
      </c>
      <c r="F1690" s="147" t="s">
        <v>1612</v>
      </c>
      <c r="G1690" s="149"/>
      <c r="H1690" s="18">
        <v>9110</v>
      </c>
      <c r="I1690" s="18">
        <f t="shared" si="26"/>
        <v>100</v>
      </c>
    </row>
    <row r="1691" spans="1:9" ht="16.5" customHeight="1">
      <c r="A1691" s="67"/>
      <c r="B1691" s="50"/>
      <c r="C1691" s="10" t="s">
        <v>205</v>
      </c>
      <c r="D1691" s="11" t="s">
        <v>128</v>
      </c>
      <c r="E1691" s="51">
        <f>SUM(E1692:E1701)</f>
        <v>6575</v>
      </c>
      <c r="F1691" s="145">
        <f>F1692+F1693+F1694+F1695+F1696+F1697+F1698+F1699+F1700+F1701</f>
        <v>21848</v>
      </c>
      <c r="G1691" s="133"/>
      <c r="H1691" s="18">
        <f>SUM(H1692:H1701)</f>
        <v>16064.910000000002</v>
      </c>
      <c r="I1691" s="18">
        <f t="shared" si="26"/>
        <v>73.53034602709631</v>
      </c>
    </row>
    <row r="1692" spans="1:9" ht="16.5" customHeight="1">
      <c r="A1692" s="73"/>
      <c r="B1692" s="74"/>
      <c r="C1692" s="74"/>
      <c r="D1692" s="25" t="s">
        <v>494</v>
      </c>
      <c r="E1692" s="75">
        <v>2000</v>
      </c>
      <c r="F1692" s="136">
        <v>17973</v>
      </c>
      <c r="G1692" s="156"/>
      <c r="H1692" s="18">
        <v>15426.56</v>
      </c>
      <c r="I1692" s="18">
        <f t="shared" si="26"/>
        <v>85.8318588994603</v>
      </c>
    </row>
    <row r="1693" spans="1:9" ht="18" customHeight="1">
      <c r="A1693" s="60"/>
      <c r="B1693" s="64"/>
      <c r="C1693" s="64"/>
      <c r="D1693" s="24" t="s">
        <v>1614</v>
      </c>
      <c r="E1693" s="66">
        <v>603</v>
      </c>
      <c r="F1693" s="147" t="s">
        <v>1615</v>
      </c>
      <c r="G1693" s="149"/>
      <c r="H1693" s="18">
        <v>130.62</v>
      </c>
      <c r="I1693" s="18">
        <f t="shared" si="26"/>
        <v>21.66169154228856</v>
      </c>
    </row>
    <row r="1694" spans="1:9" ht="35.25" customHeight="1">
      <c r="A1694" s="60"/>
      <c r="B1694" s="64"/>
      <c r="C1694" s="64"/>
      <c r="D1694" s="24" t="s">
        <v>1616</v>
      </c>
      <c r="E1694" s="66">
        <v>774</v>
      </c>
      <c r="F1694" s="147" t="s">
        <v>1617</v>
      </c>
      <c r="G1694" s="149"/>
      <c r="H1694" s="18">
        <v>0</v>
      </c>
      <c r="I1694" s="18">
        <f t="shared" si="26"/>
        <v>0</v>
      </c>
    </row>
    <row r="1695" spans="1:9" ht="21" customHeight="1">
      <c r="A1695" s="60"/>
      <c r="B1695" s="64"/>
      <c r="C1695" s="64"/>
      <c r="D1695" s="24" t="s">
        <v>1618</v>
      </c>
      <c r="E1695" s="66">
        <v>300</v>
      </c>
      <c r="F1695" s="147" t="s">
        <v>415</v>
      </c>
      <c r="G1695" s="149"/>
      <c r="H1695" s="18">
        <v>0</v>
      </c>
      <c r="I1695" s="18">
        <f t="shared" si="26"/>
        <v>0</v>
      </c>
    </row>
    <row r="1696" spans="1:9" ht="21.75" customHeight="1">
      <c r="A1696" s="60"/>
      <c r="B1696" s="64"/>
      <c r="C1696" s="64"/>
      <c r="D1696" s="24" t="s">
        <v>1619</v>
      </c>
      <c r="E1696" s="66">
        <v>200</v>
      </c>
      <c r="F1696" s="147" t="s">
        <v>133</v>
      </c>
      <c r="G1696" s="149"/>
      <c r="H1696" s="18">
        <v>0</v>
      </c>
      <c r="I1696" s="18"/>
    </row>
    <row r="1697" spans="1:9" ht="30.75" customHeight="1">
      <c r="A1697" s="60"/>
      <c r="B1697" s="64"/>
      <c r="C1697" s="64"/>
      <c r="D1697" s="24" t="s">
        <v>1620</v>
      </c>
      <c r="E1697" s="66">
        <v>589</v>
      </c>
      <c r="F1697" s="147" t="s">
        <v>1621</v>
      </c>
      <c r="G1697" s="149"/>
      <c r="H1697" s="18">
        <v>113.2</v>
      </c>
      <c r="I1697" s="18">
        <f t="shared" si="26"/>
        <v>19.219015280135824</v>
      </c>
    </row>
    <row r="1698" spans="1:9" ht="30.75" customHeight="1">
      <c r="A1698" s="60"/>
      <c r="B1698" s="64"/>
      <c r="C1698" s="64"/>
      <c r="D1698" s="24" t="s">
        <v>1622</v>
      </c>
      <c r="E1698" s="66">
        <v>921</v>
      </c>
      <c r="F1698" s="147" t="s">
        <v>1623</v>
      </c>
      <c r="G1698" s="149"/>
      <c r="H1698" s="18">
        <v>129.03</v>
      </c>
      <c r="I1698" s="18">
        <f t="shared" si="26"/>
        <v>14.009771986970684</v>
      </c>
    </row>
    <row r="1699" spans="1:9" ht="24" customHeight="1">
      <c r="A1699" s="60"/>
      <c r="B1699" s="64"/>
      <c r="C1699" s="64"/>
      <c r="D1699" s="24" t="s">
        <v>1624</v>
      </c>
      <c r="E1699" s="66">
        <v>400</v>
      </c>
      <c r="F1699" s="147" t="s">
        <v>209</v>
      </c>
      <c r="G1699" s="149"/>
      <c r="H1699" s="18">
        <v>0</v>
      </c>
      <c r="I1699" s="18">
        <f t="shared" si="26"/>
        <v>0</v>
      </c>
    </row>
    <row r="1700" spans="1:9" ht="33" customHeight="1">
      <c r="A1700" s="60"/>
      <c r="B1700" s="64"/>
      <c r="C1700" s="64"/>
      <c r="D1700" s="24" t="s">
        <v>1625</v>
      </c>
      <c r="E1700" s="66">
        <v>288</v>
      </c>
      <c r="F1700" s="147" t="s">
        <v>1626</v>
      </c>
      <c r="G1700" s="149"/>
      <c r="H1700" s="18">
        <v>265.5</v>
      </c>
      <c r="I1700" s="18">
        <f t="shared" si="26"/>
        <v>92.1875</v>
      </c>
    </row>
    <row r="1701" spans="1:9" ht="16.5" customHeight="1">
      <c r="A1701" s="60"/>
      <c r="B1701" s="64"/>
      <c r="C1701" s="64"/>
      <c r="D1701" s="24" t="s">
        <v>1627</v>
      </c>
      <c r="E1701" s="66">
        <v>500</v>
      </c>
      <c r="F1701" s="147" t="s">
        <v>133</v>
      </c>
      <c r="G1701" s="149"/>
      <c r="H1701" s="18">
        <v>0</v>
      </c>
      <c r="I1701" s="18"/>
    </row>
    <row r="1702" spans="1:9" ht="16.5" customHeight="1">
      <c r="A1702" s="60"/>
      <c r="B1702" s="64"/>
      <c r="C1702" s="65" t="s">
        <v>143</v>
      </c>
      <c r="D1702" s="24" t="s">
        <v>144</v>
      </c>
      <c r="E1702" s="66">
        <v>0</v>
      </c>
      <c r="F1702" s="147" t="s">
        <v>233</v>
      </c>
      <c r="G1702" s="149"/>
      <c r="H1702" s="18">
        <v>130</v>
      </c>
      <c r="I1702" s="18">
        <f t="shared" si="26"/>
        <v>26</v>
      </c>
    </row>
    <row r="1703" spans="1:9" ht="16.5" customHeight="1">
      <c r="A1703" s="60"/>
      <c r="B1703" s="64"/>
      <c r="C1703" s="64"/>
      <c r="D1703" s="24" t="s">
        <v>1606</v>
      </c>
      <c r="E1703" s="66">
        <v>0</v>
      </c>
      <c r="F1703" s="147" t="s">
        <v>233</v>
      </c>
      <c r="G1703" s="149"/>
      <c r="H1703" s="18">
        <v>130</v>
      </c>
      <c r="I1703" s="18">
        <f t="shared" si="26"/>
        <v>26</v>
      </c>
    </row>
    <row r="1704" spans="1:9" ht="16.5" customHeight="1">
      <c r="A1704" s="60"/>
      <c r="B1704" s="64"/>
      <c r="C1704" s="65" t="s">
        <v>230</v>
      </c>
      <c r="D1704" s="24" t="s">
        <v>231</v>
      </c>
      <c r="E1704" s="66">
        <v>0</v>
      </c>
      <c r="F1704" s="147" t="s">
        <v>1628</v>
      </c>
      <c r="G1704" s="149"/>
      <c r="H1704" s="18">
        <v>720</v>
      </c>
      <c r="I1704" s="18">
        <f t="shared" si="26"/>
        <v>100</v>
      </c>
    </row>
    <row r="1705" spans="1:9" ht="16.5" customHeight="1">
      <c r="A1705" s="60"/>
      <c r="B1705" s="64"/>
      <c r="C1705" s="64"/>
      <c r="D1705" s="24" t="s">
        <v>1606</v>
      </c>
      <c r="E1705" s="66">
        <v>0</v>
      </c>
      <c r="F1705" s="147" t="s">
        <v>1628</v>
      </c>
      <c r="G1705" s="149"/>
      <c r="H1705" s="18">
        <v>720</v>
      </c>
      <c r="I1705" s="18">
        <f t="shared" si="26"/>
        <v>100</v>
      </c>
    </row>
    <row r="1706" spans="1:9" ht="16.5" customHeight="1">
      <c r="A1706" s="60"/>
      <c r="B1706" s="64"/>
      <c r="C1706" s="65" t="s">
        <v>112</v>
      </c>
      <c r="D1706" s="24" t="s">
        <v>113</v>
      </c>
      <c r="E1706" s="66">
        <f>SUM(E1707:E1719)</f>
        <v>839450</v>
      </c>
      <c r="F1706" s="147" t="s">
        <v>1629</v>
      </c>
      <c r="G1706" s="149"/>
      <c r="H1706" s="18">
        <f>SUM(H1707:H1719)</f>
        <v>550320.79</v>
      </c>
      <c r="I1706" s="18">
        <f t="shared" si="26"/>
        <v>60.55866254374189</v>
      </c>
    </row>
    <row r="1707" spans="1:9" ht="16.5" customHeight="1">
      <c r="A1707" s="60"/>
      <c r="B1707" s="64"/>
      <c r="C1707" s="64"/>
      <c r="D1707" s="24" t="s">
        <v>1630</v>
      </c>
      <c r="E1707" s="66">
        <v>10000</v>
      </c>
      <c r="F1707" s="147" t="s">
        <v>1631</v>
      </c>
      <c r="G1707" s="149"/>
      <c r="H1707" s="18">
        <v>0</v>
      </c>
      <c r="I1707" s="18">
        <f t="shared" si="26"/>
        <v>0</v>
      </c>
    </row>
    <row r="1708" spans="1:9" ht="16.5" customHeight="1">
      <c r="A1708" s="60"/>
      <c r="B1708" s="64"/>
      <c r="C1708" s="64"/>
      <c r="D1708" s="24" t="s">
        <v>1632</v>
      </c>
      <c r="E1708" s="66">
        <v>600400</v>
      </c>
      <c r="F1708" s="147" t="s">
        <v>1633</v>
      </c>
      <c r="G1708" s="149"/>
      <c r="H1708" s="18">
        <v>329183.69</v>
      </c>
      <c r="I1708" s="18">
        <f t="shared" si="26"/>
        <v>55.195119047619045</v>
      </c>
    </row>
    <row r="1709" spans="1:9" ht="16.5" customHeight="1">
      <c r="A1709" s="60"/>
      <c r="B1709" s="64"/>
      <c r="C1709" s="64"/>
      <c r="D1709" s="24" t="s">
        <v>1613</v>
      </c>
      <c r="E1709" s="66">
        <v>200000</v>
      </c>
      <c r="F1709" s="147" t="s">
        <v>1634</v>
      </c>
      <c r="G1709" s="149"/>
      <c r="H1709" s="18">
        <v>215494.88</v>
      </c>
      <c r="I1709" s="18">
        <f t="shared" si="26"/>
        <v>99.93594672429545</v>
      </c>
    </row>
    <row r="1710" spans="1:9" ht="16.5" customHeight="1">
      <c r="A1710" s="60"/>
      <c r="B1710" s="64"/>
      <c r="C1710" s="64"/>
      <c r="D1710" s="24" t="s">
        <v>264</v>
      </c>
      <c r="E1710" s="66">
        <v>500</v>
      </c>
      <c r="F1710" s="147" t="s">
        <v>233</v>
      </c>
      <c r="G1710" s="149"/>
      <c r="H1710" s="18">
        <v>0</v>
      </c>
      <c r="I1710" s="18">
        <f t="shared" si="26"/>
        <v>0</v>
      </c>
    </row>
    <row r="1711" spans="1:9" ht="16.5" customHeight="1">
      <c r="A1711" s="60"/>
      <c r="B1711" s="64"/>
      <c r="C1711" s="64"/>
      <c r="D1711" s="24" t="s">
        <v>1635</v>
      </c>
      <c r="E1711" s="66">
        <v>15000</v>
      </c>
      <c r="F1711" s="147" t="s">
        <v>131</v>
      </c>
      <c r="G1711" s="149"/>
      <c r="H1711" s="18">
        <v>0</v>
      </c>
      <c r="I1711" s="18">
        <f t="shared" si="26"/>
        <v>0</v>
      </c>
    </row>
    <row r="1712" spans="1:9" ht="16.5" customHeight="1">
      <c r="A1712" s="60"/>
      <c r="B1712" s="64"/>
      <c r="C1712" s="64"/>
      <c r="D1712" s="24" t="s">
        <v>1606</v>
      </c>
      <c r="E1712" s="66">
        <v>0</v>
      </c>
      <c r="F1712" s="147" t="s">
        <v>1021</v>
      </c>
      <c r="G1712" s="149"/>
      <c r="H1712" s="18">
        <v>1839</v>
      </c>
      <c r="I1712" s="18">
        <f t="shared" si="26"/>
        <v>96.78947368421052</v>
      </c>
    </row>
    <row r="1713" spans="1:9" ht="16.5" customHeight="1">
      <c r="A1713" s="60"/>
      <c r="B1713" s="64"/>
      <c r="C1713" s="64"/>
      <c r="D1713" s="24" t="s">
        <v>1636</v>
      </c>
      <c r="E1713" s="66">
        <v>700</v>
      </c>
      <c r="F1713" s="147" t="s">
        <v>424</v>
      </c>
      <c r="G1713" s="149"/>
      <c r="H1713" s="18">
        <v>156</v>
      </c>
      <c r="I1713" s="18">
        <f t="shared" si="26"/>
        <v>22.285714285714285</v>
      </c>
    </row>
    <row r="1714" spans="1:9" ht="16.5" customHeight="1">
      <c r="A1714" s="60"/>
      <c r="B1714" s="64"/>
      <c r="C1714" s="64"/>
      <c r="D1714" s="24" t="s">
        <v>1637</v>
      </c>
      <c r="E1714" s="66">
        <v>500</v>
      </c>
      <c r="F1714" s="147" t="s">
        <v>233</v>
      </c>
      <c r="G1714" s="149"/>
      <c r="H1714" s="18">
        <v>0</v>
      </c>
      <c r="I1714" s="18">
        <f t="shared" si="26"/>
        <v>0</v>
      </c>
    </row>
    <row r="1715" spans="1:9" ht="16.5" customHeight="1">
      <c r="A1715" s="60"/>
      <c r="B1715" s="64"/>
      <c r="C1715" s="64"/>
      <c r="D1715" s="24" t="s">
        <v>1638</v>
      </c>
      <c r="E1715" s="66">
        <v>1650</v>
      </c>
      <c r="F1715" s="147" t="s">
        <v>935</v>
      </c>
      <c r="G1715" s="149"/>
      <c r="H1715" s="18">
        <v>590.82</v>
      </c>
      <c r="I1715" s="18">
        <f t="shared" si="26"/>
        <v>35.80727272727273</v>
      </c>
    </row>
    <row r="1716" spans="1:9" ht="23.25" customHeight="1">
      <c r="A1716" s="60"/>
      <c r="B1716" s="64"/>
      <c r="C1716" s="64"/>
      <c r="D1716" s="24" t="s">
        <v>1639</v>
      </c>
      <c r="E1716" s="66">
        <v>500</v>
      </c>
      <c r="F1716" s="147" t="s">
        <v>233</v>
      </c>
      <c r="G1716" s="149"/>
      <c r="H1716" s="18">
        <v>0</v>
      </c>
      <c r="I1716" s="18">
        <f t="shared" si="26"/>
        <v>0</v>
      </c>
    </row>
    <row r="1717" spans="1:9" ht="18" customHeight="1">
      <c r="A1717" s="67"/>
      <c r="B1717" s="50"/>
      <c r="C1717" s="50"/>
      <c r="D1717" s="11" t="s">
        <v>1640</v>
      </c>
      <c r="E1717" s="51">
        <v>200</v>
      </c>
      <c r="F1717" s="145" t="s">
        <v>232</v>
      </c>
      <c r="G1717" s="133"/>
      <c r="H1717" s="18">
        <v>0</v>
      </c>
      <c r="I1717" s="18">
        <f t="shared" si="26"/>
        <v>0</v>
      </c>
    </row>
    <row r="1718" spans="1:9" ht="30" customHeight="1">
      <c r="A1718" s="73"/>
      <c r="B1718" s="74"/>
      <c r="C1718" s="74"/>
      <c r="D1718" s="25" t="s">
        <v>1641</v>
      </c>
      <c r="E1718" s="75">
        <v>10000</v>
      </c>
      <c r="F1718" s="136" t="s">
        <v>1139</v>
      </c>
      <c r="G1718" s="156"/>
      <c r="H1718" s="18">
        <v>3056.4</v>
      </c>
      <c r="I1718" s="18">
        <f t="shared" si="26"/>
        <v>47.02153846153846</v>
      </c>
    </row>
    <row r="1719" spans="1:9" ht="18" customHeight="1">
      <c r="A1719" s="60"/>
      <c r="B1719" s="64"/>
      <c r="C1719" s="64"/>
      <c r="D1719" s="24" t="s">
        <v>1642</v>
      </c>
      <c r="E1719" s="66">
        <v>0</v>
      </c>
      <c r="F1719" s="147" t="s">
        <v>731</v>
      </c>
      <c r="G1719" s="149"/>
      <c r="H1719" s="18">
        <v>0</v>
      </c>
      <c r="I1719" s="18">
        <f t="shared" si="26"/>
        <v>0</v>
      </c>
    </row>
    <row r="1720" spans="1:9" ht="16.5" customHeight="1">
      <c r="A1720" s="60"/>
      <c r="B1720" s="64"/>
      <c r="C1720" s="65" t="s">
        <v>235</v>
      </c>
      <c r="D1720" s="24" t="s">
        <v>236</v>
      </c>
      <c r="E1720" s="66">
        <v>1000</v>
      </c>
      <c r="F1720" s="147" t="s">
        <v>1643</v>
      </c>
      <c r="G1720" s="149"/>
      <c r="H1720" s="18">
        <v>6937.5</v>
      </c>
      <c r="I1720" s="18">
        <f t="shared" si="26"/>
        <v>75</v>
      </c>
    </row>
    <row r="1721" spans="1:9" ht="16.5" customHeight="1">
      <c r="A1721" s="60"/>
      <c r="B1721" s="64"/>
      <c r="C1721" s="64"/>
      <c r="D1721" s="24" t="s">
        <v>1606</v>
      </c>
      <c r="E1721" s="66">
        <v>1000</v>
      </c>
      <c r="F1721" s="147" t="s">
        <v>1643</v>
      </c>
      <c r="G1721" s="149"/>
      <c r="H1721" s="18">
        <v>6937.5</v>
      </c>
      <c r="I1721" s="18">
        <f t="shared" si="26"/>
        <v>75</v>
      </c>
    </row>
    <row r="1722" spans="1:9" ht="30" customHeight="1">
      <c r="A1722" s="60"/>
      <c r="B1722" s="64"/>
      <c r="C1722" s="65" t="s">
        <v>1589</v>
      </c>
      <c r="D1722" s="24" t="s">
        <v>1590</v>
      </c>
      <c r="E1722" s="66">
        <v>60000</v>
      </c>
      <c r="F1722" s="147" t="s">
        <v>133</v>
      </c>
      <c r="G1722" s="149"/>
      <c r="H1722" s="18">
        <f>H1723</f>
        <v>0</v>
      </c>
      <c r="I1722" s="18"/>
    </row>
    <row r="1723" spans="1:9" ht="29.25" customHeight="1">
      <c r="A1723" s="60"/>
      <c r="B1723" s="64"/>
      <c r="C1723" s="64"/>
      <c r="D1723" s="24" t="s">
        <v>1644</v>
      </c>
      <c r="E1723" s="66">
        <v>60000</v>
      </c>
      <c r="F1723" s="147" t="s">
        <v>133</v>
      </c>
      <c r="G1723" s="149"/>
      <c r="H1723" s="18">
        <v>0</v>
      </c>
      <c r="I1723" s="18"/>
    </row>
    <row r="1724" spans="1:9" ht="19.5" customHeight="1">
      <c r="A1724" s="60"/>
      <c r="B1724" s="64"/>
      <c r="C1724" s="65" t="s">
        <v>426</v>
      </c>
      <c r="D1724" s="24" t="s">
        <v>427</v>
      </c>
      <c r="E1724" s="66">
        <v>0</v>
      </c>
      <c r="F1724" s="147" t="s">
        <v>446</v>
      </c>
      <c r="G1724" s="149"/>
      <c r="H1724" s="18">
        <v>6000</v>
      </c>
      <c r="I1724" s="18">
        <f t="shared" si="26"/>
        <v>100</v>
      </c>
    </row>
    <row r="1725" spans="1:9" ht="34.5" customHeight="1">
      <c r="A1725" s="60"/>
      <c r="B1725" s="64"/>
      <c r="C1725" s="64"/>
      <c r="D1725" s="24" t="s">
        <v>1645</v>
      </c>
      <c r="E1725" s="66">
        <v>0</v>
      </c>
      <c r="F1725" s="147" t="s">
        <v>446</v>
      </c>
      <c r="G1725" s="149"/>
      <c r="H1725" s="18">
        <v>6000</v>
      </c>
      <c r="I1725" s="18">
        <f t="shared" si="26"/>
        <v>100</v>
      </c>
    </row>
    <row r="1726" spans="1:9" ht="16.5" customHeight="1">
      <c r="A1726" s="60"/>
      <c r="B1726" s="61" t="s">
        <v>1646</v>
      </c>
      <c r="C1726" s="61"/>
      <c r="D1726" s="62" t="s">
        <v>1647</v>
      </c>
      <c r="E1726" s="63">
        <f>E1727+E1729+E1731+E1733+E1735+E1737+E1741+E1757+E1759+E1764</f>
        <v>119367</v>
      </c>
      <c r="F1726" s="150">
        <f>F1727+F1729+F1731+F1733+F1735+F1737+F1739+F1741+F1757+F1759+F1764</f>
        <v>129167</v>
      </c>
      <c r="G1726" s="151"/>
      <c r="H1726" s="21">
        <f>H1727+H1729+H1731+H1733+H1735+H1737+H1739+H1741+H1757+H1759+H1764</f>
        <v>88622.63</v>
      </c>
      <c r="I1726" s="21">
        <f t="shared" si="26"/>
        <v>68.61089132673206</v>
      </c>
    </row>
    <row r="1727" spans="1:9" ht="16.5" customHeight="1">
      <c r="A1727" s="60"/>
      <c r="B1727" s="64"/>
      <c r="C1727" s="65" t="s">
        <v>255</v>
      </c>
      <c r="D1727" s="24" t="s">
        <v>256</v>
      </c>
      <c r="E1727" s="66">
        <v>472</v>
      </c>
      <c r="F1727" s="147" t="s">
        <v>133</v>
      </c>
      <c r="G1727" s="149"/>
      <c r="H1727" s="18">
        <v>0</v>
      </c>
      <c r="I1727" s="18"/>
    </row>
    <row r="1728" spans="1:9" ht="16.5" customHeight="1">
      <c r="A1728" s="60"/>
      <c r="B1728" s="64"/>
      <c r="C1728" s="64"/>
      <c r="D1728" s="24" t="s">
        <v>552</v>
      </c>
      <c r="E1728" s="66">
        <v>472</v>
      </c>
      <c r="F1728" s="147" t="s">
        <v>133</v>
      </c>
      <c r="G1728" s="149"/>
      <c r="H1728" s="18">
        <v>0</v>
      </c>
      <c r="I1728" s="18"/>
    </row>
    <row r="1729" spans="1:9" ht="16.5" customHeight="1">
      <c r="A1729" s="60"/>
      <c r="B1729" s="64"/>
      <c r="C1729" s="65" t="s">
        <v>195</v>
      </c>
      <c r="D1729" s="24" t="s">
        <v>196</v>
      </c>
      <c r="E1729" s="66">
        <v>13800</v>
      </c>
      <c r="F1729" s="147" t="s">
        <v>133</v>
      </c>
      <c r="G1729" s="149"/>
      <c r="H1729" s="18">
        <v>0</v>
      </c>
      <c r="I1729" s="18"/>
    </row>
    <row r="1730" spans="1:9" ht="16.5" customHeight="1">
      <c r="A1730" s="60"/>
      <c r="B1730" s="64"/>
      <c r="C1730" s="64"/>
      <c r="D1730" s="24" t="s">
        <v>552</v>
      </c>
      <c r="E1730" s="66">
        <v>13800</v>
      </c>
      <c r="F1730" s="147" t="s">
        <v>133</v>
      </c>
      <c r="G1730" s="149"/>
      <c r="H1730" s="18">
        <v>0</v>
      </c>
      <c r="I1730" s="18"/>
    </row>
    <row r="1731" spans="1:9" ht="16.5" customHeight="1">
      <c r="A1731" s="60"/>
      <c r="B1731" s="64"/>
      <c r="C1731" s="65" t="s">
        <v>223</v>
      </c>
      <c r="D1731" s="24" t="s">
        <v>224</v>
      </c>
      <c r="E1731" s="66">
        <v>1000</v>
      </c>
      <c r="F1731" s="147" t="s">
        <v>133</v>
      </c>
      <c r="G1731" s="149"/>
      <c r="H1731" s="18">
        <v>0</v>
      </c>
      <c r="I1731" s="18"/>
    </row>
    <row r="1732" spans="1:9" ht="16.5" customHeight="1">
      <c r="A1732" s="60"/>
      <c r="B1732" s="64"/>
      <c r="C1732" s="64"/>
      <c r="D1732" s="24" t="s">
        <v>552</v>
      </c>
      <c r="E1732" s="66">
        <v>1000</v>
      </c>
      <c r="F1732" s="147" t="s">
        <v>133</v>
      </c>
      <c r="G1732" s="149"/>
      <c r="H1732" s="18">
        <v>0</v>
      </c>
      <c r="I1732" s="18"/>
    </row>
    <row r="1733" spans="1:9" ht="16.5" customHeight="1">
      <c r="A1733" s="60"/>
      <c r="B1733" s="64"/>
      <c r="C1733" s="65" t="s">
        <v>199</v>
      </c>
      <c r="D1733" s="24" t="s">
        <v>200</v>
      </c>
      <c r="E1733" s="66">
        <v>2300</v>
      </c>
      <c r="F1733" s="147" t="s">
        <v>133</v>
      </c>
      <c r="G1733" s="149"/>
      <c r="H1733" s="18">
        <v>0</v>
      </c>
      <c r="I1733" s="18"/>
    </row>
    <row r="1734" spans="1:9" ht="16.5" customHeight="1">
      <c r="A1734" s="60"/>
      <c r="B1734" s="64"/>
      <c r="C1734" s="64"/>
      <c r="D1734" s="24" t="s">
        <v>552</v>
      </c>
      <c r="E1734" s="66">
        <v>2300</v>
      </c>
      <c r="F1734" s="147" t="s">
        <v>133</v>
      </c>
      <c r="G1734" s="149"/>
      <c r="H1734" s="18">
        <v>0</v>
      </c>
      <c r="I1734" s="18"/>
    </row>
    <row r="1735" spans="1:9" ht="16.5" customHeight="1">
      <c r="A1735" s="60"/>
      <c r="B1735" s="64"/>
      <c r="C1735" s="65" t="s">
        <v>202</v>
      </c>
      <c r="D1735" s="24" t="s">
        <v>203</v>
      </c>
      <c r="E1735" s="66">
        <v>400</v>
      </c>
      <c r="F1735" s="147" t="s">
        <v>133</v>
      </c>
      <c r="G1735" s="149"/>
      <c r="H1735" s="18">
        <v>0</v>
      </c>
      <c r="I1735" s="18"/>
    </row>
    <row r="1736" spans="1:9" ht="16.5" customHeight="1">
      <c r="A1736" s="60"/>
      <c r="B1736" s="64"/>
      <c r="C1736" s="64"/>
      <c r="D1736" s="24" t="s">
        <v>552</v>
      </c>
      <c r="E1736" s="66">
        <v>400</v>
      </c>
      <c r="F1736" s="147" t="s">
        <v>133</v>
      </c>
      <c r="G1736" s="149"/>
      <c r="H1736" s="18">
        <v>0</v>
      </c>
      <c r="I1736" s="18"/>
    </row>
    <row r="1737" spans="1:9" ht="33" customHeight="1">
      <c r="A1737" s="60"/>
      <c r="B1737" s="64"/>
      <c r="C1737" s="65" t="s">
        <v>582</v>
      </c>
      <c r="D1737" s="24" t="s">
        <v>583</v>
      </c>
      <c r="E1737" s="66">
        <v>480</v>
      </c>
      <c r="F1737" s="147" t="s">
        <v>133</v>
      </c>
      <c r="G1737" s="149"/>
      <c r="H1737" s="18">
        <v>0</v>
      </c>
      <c r="I1737" s="18"/>
    </row>
    <row r="1738" spans="1:9" ht="16.5" customHeight="1">
      <c r="A1738" s="60"/>
      <c r="B1738" s="64"/>
      <c r="C1738" s="10"/>
      <c r="D1738" s="24" t="s">
        <v>552</v>
      </c>
      <c r="E1738" s="66">
        <v>480</v>
      </c>
      <c r="F1738" s="147" t="s">
        <v>133</v>
      </c>
      <c r="G1738" s="149"/>
      <c r="H1738" s="18">
        <v>0</v>
      </c>
      <c r="I1738" s="18"/>
    </row>
    <row r="1739" spans="1:9" ht="16.5" customHeight="1">
      <c r="A1739" s="60"/>
      <c r="B1739" s="64"/>
      <c r="C1739" s="12">
        <v>4170</v>
      </c>
      <c r="D1739" s="24" t="s">
        <v>406</v>
      </c>
      <c r="E1739" s="66">
        <v>0</v>
      </c>
      <c r="F1739" s="147">
        <v>3600</v>
      </c>
      <c r="G1739" s="148"/>
      <c r="H1739" s="18">
        <v>475.33</v>
      </c>
      <c r="I1739" s="18">
        <f t="shared" si="26"/>
        <v>13.20361111111111</v>
      </c>
    </row>
    <row r="1740" spans="1:9" ht="30.75" customHeight="1">
      <c r="A1740" s="60"/>
      <c r="B1740" s="64"/>
      <c r="C1740" s="16"/>
      <c r="D1740" s="24" t="s">
        <v>1045</v>
      </c>
      <c r="E1740" s="66">
        <v>0</v>
      </c>
      <c r="F1740" s="147">
        <v>3600</v>
      </c>
      <c r="G1740" s="148"/>
      <c r="H1740" s="18">
        <v>475.3</v>
      </c>
      <c r="I1740" s="18">
        <f t="shared" si="26"/>
        <v>13.202777777777778</v>
      </c>
    </row>
    <row r="1741" spans="1:9" ht="16.5" customHeight="1">
      <c r="A1741" s="60"/>
      <c r="B1741" s="64"/>
      <c r="C1741" s="65" t="s">
        <v>205</v>
      </c>
      <c r="D1741" s="24" t="s">
        <v>128</v>
      </c>
      <c r="E1741" s="66">
        <f>SUM(E1742:E1756)</f>
        <v>19167</v>
      </c>
      <c r="F1741" s="147" t="s">
        <v>1648</v>
      </c>
      <c r="G1741" s="149"/>
      <c r="H1741" s="18">
        <f>SUM(H1742:H1756)</f>
        <v>9003.390000000001</v>
      </c>
      <c r="I1741" s="18">
        <f t="shared" si="26"/>
        <v>41.17341199067088</v>
      </c>
    </row>
    <row r="1742" spans="1:9" ht="16.5" customHeight="1">
      <c r="A1742" s="60"/>
      <c r="B1742" s="64"/>
      <c r="C1742" s="64"/>
      <c r="D1742" s="24" t="s">
        <v>1046</v>
      </c>
      <c r="E1742" s="66">
        <v>10000</v>
      </c>
      <c r="F1742" s="147" t="s">
        <v>271</v>
      </c>
      <c r="G1742" s="149"/>
      <c r="H1742" s="18">
        <v>1043.38</v>
      </c>
      <c r="I1742" s="18">
        <f t="shared" si="26"/>
        <v>10.433800000000002</v>
      </c>
    </row>
    <row r="1743" spans="1:9" ht="15.75" customHeight="1">
      <c r="A1743" s="67"/>
      <c r="B1743" s="50"/>
      <c r="C1743" s="50"/>
      <c r="D1743" s="11" t="s">
        <v>1649</v>
      </c>
      <c r="E1743" s="51">
        <v>0</v>
      </c>
      <c r="F1743" s="145" t="s">
        <v>187</v>
      </c>
      <c r="G1743" s="133"/>
      <c r="H1743" s="18">
        <v>1255</v>
      </c>
      <c r="I1743" s="18">
        <f t="shared" si="26"/>
        <v>62.75</v>
      </c>
    </row>
    <row r="1744" spans="1:9" ht="16.5" customHeight="1">
      <c r="A1744" s="73"/>
      <c r="B1744" s="74"/>
      <c r="C1744" s="74"/>
      <c r="D1744" s="25" t="s">
        <v>1650</v>
      </c>
      <c r="E1744" s="75">
        <v>500</v>
      </c>
      <c r="F1744" s="136" t="s">
        <v>233</v>
      </c>
      <c r="G1744" s="156"/>
      <c r="H1744" s="18">
        <v>499.98</v>
      </c>
      <c r="I1744" s="18">
        <f t="shared" si="26"/>
        <v>99.99600000000001</v>
      </c>
    </row>
    <row r="1745" spans="1:9" ht="20.25" customHeight="1">
      <c r="A1745" s="60"/>
      <c r="B1745" s="64"/>
      <c r="C1745" s="64"/>
      <c r="D1745" s="24" t="s">
        <v>1314</v>
      </c>
      <c r="E1745" s="66">
        <v>2000</v>
      </c>
      <c r="F1745" s="147" t="s">
        <v>187</v>
      </c>
      <c r="G1745" s="149"/>
      <c r="H1745" s="18">
        <v>2000</v>
      </c>
      <c r="I1745" s="18">
        <f t="shared" si="26"/>
        <v>100</v>
      </c>
    </row>
    <row r="1746" spans="1:9" ht="18" customHeight="1">
      <c r="A1746" s="60"/>
      <c r="B1746" s="64"/>
      <c r="C1746" s="64"/>
      <c r="D1746" s="24" t="s">
        <v>1311</v>
      </c>
      <c r="E1746" s="66">
        <v>484</v>
      </c>
      <c r="F1746" s="147" t="s">
        <v>1651</v>
      </c>
      <c r="G1746" s="149"/>
      <c r="H1746" s="18">
        <v>0</v>
      </c>
      <c r="I1746" s="18">
        <f t="shared" si="26"/>
        <v>0</v>
      </c>
    </row>
    <row r="1747" spans="1:9" ht="16.5" customHeight="1">
      <c r="A1747" s="60"/>
      <c r="B1747" s="64"/>
      <c r="C1747" s="64"/>
      <c r="D1747" s="24" t="s">
        <v>1652</v>
      </c>
      <c r="E1747" s="66">
        <v>452</v>
      </c>
      <c r="F1747" s="147" t="s">
        <v>1653</v>
      </c>
      <c r="G1747" s="149"/>
      <c r="H1747" s="18">
        <v>0</v>
      </c>
      <c r="I1747" s="18">
        <f aca="true" t="shared" si="27" ref="I1747:I1809">H1747/F1747%</f>
        <v>0</v>
      </c>
    </row>
    <row r="1748" spans="1:9" ht="16.5" customHeight="1">
      <c r="A1748" s="60"/>
      <c r="B1748" s="64"/>
      <c r="C1748" s="64"/>
      <c r="D1748" s="24" t="s">
        <v>1619</v>
      </c>
      <c r="E1748" s="66">
        <v>0</v>
      </c>
      <c r="F1748" s="147" t="s">
        <v>232</v>
      </c>
      <c r="G1748" s="149"/>
      <c r="H1748" s="18">
        <v>0</v>
      </c>
      <c r="I1748" s="18">
        <f t="shared" si="27"/>
        <v>0</v>
      </c>
    </row>
    <row r="1749" spans="1:9" ht="16.5" customHeight="1">
      <c r="A1749" s="60"/>
      <c r="B1749" s="64"/>
      <c r="C1749" s="64"/>
      <c r="D1749" s="24" t="s">
        <v>1654</v>
      </c>
      <c r="E1749" s="66">
        <v>2500</v>
      </c>
      <c r="F1749" s="147" t="s">
        <v>393</v>
      </c>
      <c r="G1749" s="149"/>
      <c r="H1749" s="18">
        <v>2500</v>
      </c>
      <c r="I1749" s="18">
        <f t="shared" si="27"/>
        <v>100</v>
      </c>
    </row>
    <row r="1750" spans="1:9" ht="16.5" customHeight="1">
      <c r="A1750" s="60"/>
      <c r="B1750" s="64"/>
      <c r="C1750" s="64"/>
      <c r="D1750" s="24" t="s">
        <v>1655</v>
      </c>
      <c r="E1750" s="66">
        <v>300</v>
      </c>
      <c r="F1750" s="147" t="s">
        <v>415</v>
      </c>
      <c r="G1750" s="149"/>
      <c r="H1750" s="18">
        <v>300.04</v>
      </c>
      <c r="I1750" s="18">
        <f t="shared" si="27"/>
        <v>100.01333333333334</v>
      </c>
    </row>
    <row r="1751" spans="1:9" ht="16.5" customHeight="1">
      <c r="A1751" s="60"/>
      <c r="B1751" s="64"/>
      <c r="C1751" s="64"/>
      <c r="D1751" s="24" t="s">
        <v>1312</v>
      </c>
      <c r="E1751" s="66">
        <v>1000</v>
      </c>
      <c r="F1751" s="147" t="s">
        <v>174</v>
      </c>
      <c r="G1751" s="149"/>
      <c r="H1751" s="18">
        <v>0</v>
      </c>
      <c r="I1751" s="18">
        <f t="shared" si="27"/>
        <v>0</v>
      </c>
    </row>
    <row r="1752" spans="1:9" ht="16.5" customHeight="1">
      <c r="A1752" s="60"/>
      <c r="B1752" s="64"/>
      <c r="C1752" s="64"/>
      <c r="D1752" s="24" t="s">
        <v>1656</v>
      </c>
      <c r="E1752" s="66">
        <v>300</v>
      </c>
      <c r="F1752" s="147" t="s">
        <v>415</v>
      </c>
      <c r="G1752" s="149"/>
      <c r="H1752" s="18">
        <v>300</v>
      </c>
      <c r="I1752" s="18">
        <f t="shared" si="27"/>
        <v>100</v>
      </c>
    </row>
    <row r="1753" spans="1:9" ht="16.5" customHeight="1">
      <c r="A1753" s="60"/>
      <c r="B1753" s="64"/>
      <c r="C1753" s="64"/>
      <c r="D1753" s="24" t="s">
        <v>1657</v>
      </c>
      <c r="E1753" s="66">
        <v>250</v>
      </c>
      <c r="F1753" s="147" t="s">
        <v>940</v>
      </c>
      <c r="G1753" s="149"/>
      <c r="H1753" s="18">
        <v>0</v>
      </c>
      <c r="I1753" s="18">
        <f t="shared" si="27"/>
        <v>0</v>
      </c>
    </row>
    <row r="1754" spans="1:9" ht="16.5" customHeight="1">
      <c r="A1754" s="60"/>
      <c r="B1754" s="64"/>
      <c r="C1754" s="64"/>
      <c r="D1754" s="24" t="s">
        <v>1658</v>
      </c>
      <c r="E1754" s="66">
        <v>1000</v>
      </c>
      <c r="F1754" s="147" t="s">
        <v>174</v>
      </c>
      <c r="G1754" s="149"/>
      <c r="H1754" s="18">
        <v>988.98</v>
      </c>
      <c r="I1754" s="18">
        <f t="shared" si="27"/>
        <v>98.898</v>
      </c>
    </row>
    <row r="1755" spans="1:9" ht="19.5" customHeight="1">
      <c r="A1755" s="60"/>
      <c r="B1755" s="64"/>
      <c r="C1755" s="64"/>
      <c r="D1755" s="24" t="s">
        <v>1313</v>
      </c>
      <c r="E1755" s="66">
        <v>381</v>
      </c>
      <c r="F1755" s="147" t="s">
        <v>1659</v>
      </c>
      <c r="G1755" s="149"/>
      <c r="H1755" s="18">
        <v>0</v>
      </c>
      <c r="I1755" s="18">
        <f t="shared" si="27"/>
        <v>0</v>
      </c>
    </row>
    <row r="1756" spans="1:9" ht="16.5" customHeight="1">
      <c r="A1756" s="60"/>
      <c r="B1756" s="64"/>
      <c r="C1756" s="64"/>
      <c r="D1756" s="24" t="s">
        <v>1627</v>
      </c>
      <c r="E1756" s="66">
        <v>0</v>
      </c>
      <c r="F1756" s="147" t="s">
        <v>233</v>
      </c>
      <c r="G1756" s="149"/>
      <c r="H1756" s="18">
        <v>116.01</v>
      </c>
      <c r="I1756" s="18">
        <f t="shared" si="27"/>
        <v>23.202</v>
      </c>
    </row>
    <row r="1757" spans="1:9" ht="16.5" customHeight="1">
      <c r="A1757" s="60"/>
      <c r="B1757" s="64"/>
      <c r="C1757" s="65" t="s">
        <v>372</v>
      </c>
      <c r="D1757" s="24" t="s">
        <v>373</v>
      </c>
      <c r="E1757" s="66">
        <v>5000</v>
      </c>
      <c r="F1757" s="147" t="s">
        <v>185</v>
      </c>
      <c r="G1757" s="149"/>
      <c r="H1757" s="18">
        <v>2328.83</v>
      </c>
      <c r="I1757" s="18">
        <f t="shared" si="27"/>
        <v>46.5766</v>
      </c>
    </row>
    <row r="1758" spans="1:9" ht="17.25" customHeight="1">
      <c r="A1758" s="60"/>
      <c r="B1758" s="64"/>
      <c r="C1758" s="64"/>
      <c r="D1758" s="24" t="s">
        <v>691</v>
      </c>
      <c r="E1758" s="66">
        <v>5000</v>
      </c>
      <c r="F1758" s="147" t="s">
        <v>185</v>
      </c>
      <c r="G1758" s="149"/>
      <c r="H1758" s="18">
        <v>2328.83</v>
      </c>
      <c r="I1758" s="18">
        <f t="shared" si="27"/>
        <v>46.5766</v>
      </c>
    </row>
    <row r="1759" spans="1:9" ht="16.5" customHeight="1">
      <c r="A1759" s="60"/>
      <c r="B1759" s="64"/>
      <c r="C1759" s="65" t="s">
        <v>112</v>
      </c>
      <c r="D1759" s="24" t="s">
        <v>113</v>
      </c>
      <c r="E1759" s="66">
        <v>75748</v>
      </c>
      <c r="F1759" s="147" t="s">
        <v>1660</v>
      </c>
      <c r="G1759" s="149"/>
      <c r="H1759" s="18">
        <f>H1760+H1761+H1762+H1763</f>
        <v>76815.08</v>
      </c>
      <c r="I1759" s="18">
        <f t="shared" si="27"/>
        <v>77.82682877406282</v>
      </c>
    </row>
    <row r="1760" spans="1:9" ht="16.5" customHeight="1">
      <c r="A1760" s="60"/>
      <c r="B1760" s="64"/>
      <c r="C1760" s="64"/>
      <c r="D1760" s="24" t="s">
        <v>1661</v>
      </c>
      <c r="E1760" s="66">
        <v>0</v>
      </c>
      <c r="F1760" s="147" t="s">
        <v>1662</v>
      </c>
      <c r="G1760" s="149"/>
      <c r="H1760" s="18">
        <v>10728.58</v>
      </c>
      <c r="I1760" s="18">
        <f t="shared" si="27"/>
        <v>55.15412296936047</v>
      </c>
    </row>
    <row r="1761" spans="1:9" ht="18" customHeight="1">
      <c r="A1761" s="60"/>
      <c r="B1761" s="64"/>
      <c r="C1761" s="64"/>
      <c r="D1761" s="24" t="s">
        <v>1047</v>
      </c>
      <c r="E1761" s="66">
        <v>5748</v>
      </c>
      <c r="F1761" s="147" t="s">
        <v>1663</v>
      </c>
      <c r="G1761" s="149"/>
      <c r="H1761" s="18">
        <v>2106.5</v>
      </c>
      <c r="I1761" s="18">
        <f t="shared" si="27"/>
        <v>36.64752957550453</v>
      </c>
    </row>
    <row r="1762" spans="1:9" ht="33" customHeight="1">
      <c r="A1762" s="60"/>
      <c r="B1762" s="64"/>
      <c r="C1762" s="64"/>
      <c r="D1762" s="24" t="s">
        <v>1664</v>
      </c>
      <c r="E1762" s="66">
        <v>70000</v>
      </c>
      <c r="F1762" s="147" t="s">
        <v>379</v>
      </c>
      <c r="G1762" s="149"/>
      <c r="H1762" s="18">
        <v>60480</v>
      </c>
      <c r="I1762" s="18">
        <f t="shared" si="27"/>
        <v>86.4</v>
      </c>
    </row>
    <row r="1763" spans="1:9" ht="15" customHeight="1">
      <c r="A1763" s="60"/>
      <c r="B1763" s="64"/>
      <c r="C1763" s="64"/>
      <c r="D1763" s="24" t="s">
        <v>1315</v>
      </c>
      <c r="E1763" s="66">
        <v>0</v>
      </c>
      <c r="F1763" s="147" t="s">
        <v>176</v>
      </c>
      <c r="G1763" s="149"/>
      <c r="H1763" s="18">
        <v>3500</v>
      </c>
      <c r="I1763" s="18">
        <f t="shared" si="27"/>
        <v>100</v>
      </c>
    </row>
    <row r="1764" spans="1:9" ht="16.5" customHeight="1">
      <c r="A1764" s="60"/>
      <c r="B1764" s="64"/>
      <c r="C1764" s="65" t="s">
        <v>235</v>
      </c>
      <c r="D1764" s="24" t="s">
        <v>236</v>
      </c>
      <c r="E1764" s="66">
        <v>1000</v>
      </c>
      <c r="F1764" s="147" t="s">
        <v>133</v>
      </c>
      <c r="G1764" s="149"/>
      <c r="H1764" s="18">
        <v>0</v>
      </c>
      <c r="I1764" s="18"/>
    </row>
    <row r="1765" spans="1:9" ht="16.5" customHeight="1">
      <c r="A1765" s="60"/>
      <c r="B1765" s="64"/>
      <c r="C1765" s="64"/>
      <c r="D1765" s="24" t="s">
        <v>552</v>
      </c>
      <c r="E1765" s="66">
        <v>1000</v>
      </c>
      <c r="F1765" s="147" t="s">
        <v>133</v>
      </c>
      <c r="G1765" s="149"/>
      <c r="H1765" s="18">
        <v>0</v>
      </c>
      <c r="I1765" s="18"/>
    </row>
    <row r="1766" spans="1:9" ht="16.5" customHeight="1">
      <c r="A1766" s="60"/>
      <c r="B1766" s="61" t="s">
        <v>1665</v>
      </c>
      <c r="C1766" s="61"/>
      <c r="D1766" s="62" t="s">
        <v>1666</v>
      </c>
      <c r="E1766" s="63">
        <f>E1767+E1769+E1771+E1785+E1787</f>
        <v>994626</v>
      </c>
      <c r="F1766" s="150" t="s">
        <v>1667</v>
      </c>
      <c r="G1766" s="151"/>
      <c r="H1766" s="21">
        <f>H1767+H1769+H1771+H1785+H1787</f>
        <v>501278.19000000006</v>
      </c>
      <c r="I1766" s="21">
        <f t="shared" si="27"/>
        <v>50.09025131151637</v>
      </c>
    </row>
    <row r="1767" spans="1:9" ht="16.5" customHeight="1">
      <c r="A1767" s="60"/>
      <c r="B1767" s="64"/>
      <c r="C1767" s="65" t="s">
        <v>205</v>
      </c>
      <c r="D1767" s="24" t="s">
        <v>128</v>
      </c>
      <c r="E1767" s="66">
        <v>73000</v>
      </c>
      <c r="F1767" s="147" t="s">
        <v>1668</v>
      </c>
      <c r="G1767" s="149"/>
      <c r="H1767" s="18">
        <v>1089.9</v>
      </c>
      <c r="I1767" s="18">
        <f t="shared" si="27"/>
        <v>7.785000000000001</v>
      </c>
    </row>
    <row r="1768" spans="1:9" ht="16.5" customHeight="1">
      <c r="A1768" s="60"/>
      <c r="B1768" s="64"/>
      <c r="C1768" s="64"/>
      <c r="D1768" s="24" t="s">
        <v>1048</v>
      </c>
      <c r="E1768" s="66">
        <v>73000</v>
      </c>
      <c r="F1768" s="147" t="s">
        <v>1668</v>
      </c>
      <c r="G1768" s="149"/>
      <c r="H1768" s="18">
        <v>1089.9</v>
      </c>
      <c r="I1768" s="18">
        <f t="shared" si="27"/>
        <v>7.785000000000001</v>
      </c>
    </row>
    <row r="1769" spans="1:9" ht="16.5" customHeight="1">
      <c r="A1769" s="60"/>
      <c r="B1769" s="64"/>
      <c r="C1769" s="65" t="s">
        <v>372</v>
      </c>
      <c r="D1769" s="24" t="s">
        <v>373</v>
      </c>
      <c r="E1769" s="66">
        <v>700000</v>
      </c>
      <c r="F1769" s="147" t="s">
        <v>1670</v>
      </c>
      <c r="G1769" s="149"/>
      <c r="H1769" s="18">
        <v>397163.4</v>
      </c>
      <c r="I1769" s="18">
        <f t="shared" si="27"/>
        <v>56.73762857142857</v>
      </c>
    </row>
    <row r="1770" spans="1:9" ht="16.5" customHeight="1">
      <c r="A1770" s="60"/>
      <c r="B1770" s="64"/>
      <c r="C1770" s="64"/>
      <c r="D1770" s="24" t="s">
        <v>1049</v>
      </c>
      <c r="E1770" s="66">
        <v>700000</v>
      </c>
      <c r="F1770" s="147" t="s">
        <v>1670</v>
      </c>
      <c r="G1770" s="149"/>
      <c r="H1770" s="18">
        <v>397163.4</v>
      </c>
      <c r="I1770" s="18">
        <f t="shared" si="27"/>
        <v>56.73762857142857</v>
      </c>
    </row>
    <row r="1771" spans="1:9" ht="16.5" customHeight="1">
      <c r="A1771" s="60"/>
      <c r="B1771" s="64"/>
      <c r="C1771" s="65" t="s">
        <v>143</v>
      </c>
      <c r="D1771" s="24" t="s">
        <v>144</v>
      </c>
      <c r="E1771" s="66">
        <v>51419</v>
      </c>
      <c r="F1771" s="147" t="s">
        <v>1671</v>
      </c>
      <c r="G1771" s="149"/>
      <c r="H1771" s="18">
        <f>H1772+H1783</f>
        <v>76915.35</v>
      </c>
      <c r="I1771" s="18">
        <f t="shared" si="27"/>
        <v>47.94653376470369</v>
      </c>
    </row>
    <row r="1772" spans="1:9" ht="16.5" customHeight="1">
      <c r="A1772" s="60"/>
      <c r="B1772" s="64"/>
      <c r="C1772" s="64"/>
      <c r="D1772" s="24" t="s">
        <v>264</v>
      </c>
      <c r="E1772" s="66">
        <v>44000</v>
      </c>
      <c r="F1772" s="147" t="s">
        <v>1672</v>
      </c>
      <c r="G1772" s="149"/>
      <c r="H1772" s="18">
        <v>46677.15</v>
      </c>
      <c r="I1772" s="18">
        <f t="shared" si="27"/>
        <v>54.024479166666666</v>
      </c>
    </row>
    <row r="1773" spans="1:9" ht="16.5" customHeight="1">
      <c r="A1773" s="67"/>
      <c r="B1773" s="50"/>
      <c r="C1773" s="50"/>
      <c r="D1773" s="11" t="s">
        <v>1050</v>
      </c>
      <c r="E1773" s="51"/>
      <c r="F1773" s="48"/>
      <c r="G1773" s="49"/>
      <c r="H1773" s="18">
        <v>3500</v>
      </c>
      <c r="I1773" s="18"/>
    </row>
    <row r="1774" spans="1:9" ht="16.5" customHeight="1">
      <c r="A1774" s="73"/>
      <c r="B1774" s="74"/>
      <c r="C1774" s="74"/>
      <c r="D1774" s="25" t="s">
        <v>1051</v>
      </c>
      <c r="E1774" s="75"/>
      <c r="F1774" s="76"/>
      <c r="G1774" s="77"/>
      <c r="H1774" s="18">
        <v>3400</v>
      </c>
      <c r="I1774" s="18"/>
    </row>
    <row r="1775" spans="1:9" ht="16.5" customHeight="1">
      <c r="A1775" s="60"/>
      <c r="B1775" s="64"/>
      <c r="C1775" s="64"/>
      <c r="D1775" s="24" t="s">
        <v>1052</v>
      </c>
      <c r="E1775" s="66"/>
      <c r="F1775" s="32"/>
      <c r="G1775" s="33"/>
      <c r="H1775" s="18">
        <v>3900</v>
      </c>
      <c r="I1775" s="18"/>
    </row>
    <row r="1776" spans="1:9" ht="16.5" customHeight="1">
      <c r="A1776" s="60"/>
      <c r="B1776" s="64"/>
      <c r="C1776" s="64"/>
      <c r="D1776" s="24" t="s">
        <v>1053</v>
      </c>
      <c r="E1776" s="66"/>
      <c r="F1776" s="32"/>
      <c r="G1776" s="33"/>
      <c r="H1776" s="18">
        <v>3400</v>
      </c>
      <c r="I1776" s="18"/>
    </row>
    <row r="1777" spans="1:9" ht="16.5" customHeight="1">
      <c r="A1777" s="60"/>
      <c r="B1777" s="64"/>
      <c r="C1777" s="64"/>
      <c r="D1777" s="24" t="s">
        <v>1054</v>
      </c>
      <c r="E1777" s="66"/>
      <c r="F1777" s="32"/>
      <c r="G1777" s="33"/>
      <c r="H1777" s="18">
        <v>3500</v>
      </c>
      <c r="I1777" s="18"/>
    </row>
    <row r="1778" spans="1:9" ht="16.5" customHeight="1">
      <c r="A1778" s="60"/>
      <c r="B1778" s="64"/>
      <c r="C1778" s="64"/>
      <c r="D1778" s="24" t="s">
        <v>1055</v>
      </c>
      <c r="E1778" s="66"/>
      <c r="F1778" s="32"/>
      <c r="G1778" s="33"/>
      <c r="H1778" s="18">
        <v>3400.01</v>
      </c>
      <c r="I1778" s="18"/>
    </row>
    <row r="1779" spans="1:9" ht="16.5" customHeight="1">
      <c r="A1779" s="60"/>
      <c r="B1779" s="64"/>
      <c r="C1779" s="64"/>
      <c r="D1779" s="24" t="s">
        <v>1056</v>
      </c>
      <c r="E1779" s="66"/>
      <c r="F1779" s="32"/>
      <c r="G1779" s="33"/>
      <c r="H1779" s="18">
        <v>13875.49</v>
      </c>
      <c r="I1779" s="18"/>
    </row>
    <row r="1780" spans="1:9" ht="21.75" customHeight="1">
      <c r="A1780" s="60"/>
      <c r="B1780" s="64"/>
      <c r="C1780" s="64"/>
      <c r="D1780" s="24" t="s">
        <v>1059</v>
      </c>
      <c r="E1780" s="66"/>
      <c r="F1780" s="32"/>
      <c r="G1780" s="33"/>
      <c r="H1780" s="18">
        <v>5924.91</v>
      </c>
      <c r="I1780" s="18"/>
    </row>
    <row r="1781" spans="1:9" ht="16.5" customHeight="1">
      <c r="A1781" s="60"/>
      <c r="B1781" s="64"/>
      <c r="C1781" s="64"/>
      <c r="D1781" s="24" t="s">
        <v>1057</v>
      </c>
      <c r="E1781" s="66"/>
      <c r="F1781" s="32"/>
      <c r="G1781" s="33"/>
      <c r="H1781" s="18">
        <v>4576.74</v>
      </c>
      <c r="I1781" s="18"/>
    </row>
    <row r="1782" spans="1:9" ht="16.5" customHeight="1">
      <c r="A1782" s="60"/>
      <c r="B1782" s="64"/>
      <c r="C1782" s="64"/>
      <c r="D1782" s="24" t="s">
        <v>1058</v>
      </c>
      <c r="E1782" s="66"/>
      <c r="F1782" s="32"/>
      <c r="G1782" s="33"/>
      <c r="H1782" s="18">
        <v>1200</v>
      </c>
      <c r="I1782" s="18"/>
    </row>
    <row r="1783" spans="1:9" ht="16.5" customHeight="1">
      <c r="A1783" s="60"/>
      <c r="B1783" s="64"/>
      <c r="C1783" s="64"/>
      <c r="D1783" s="24" t="s">
        <v>1669</v>
      </c>
      <c r="E1783" s="66">
        <v>0</v>
      </c>
      <c r="F1783" s="147" t="s">
        <v>1673</v>
      </c>
      <c r="G1783" s="149"/>
      <c r="H1783" s="18">
        <v>30238.2</v>
      </c>
      <c r="I1783" s="18">
        <f t="shared" si="27"/>
        <v>45.402702702702705</v>
      </c>
    </row>
    <row r="1784" spans="1:9" ht="30.75" customHeight="1">
      <c r="A1784" s="60"/>
      <c r="B1784" s="64"/>
      <c r="C1784" s="64"/>
      <c r="D1784" s="24" t="s">
        <v>1674</v>
      </c>
      <c r="E1784" s="66">
        <v>7419</v>
      </c>
      <c r="F1784" s="147" t="s">
        <v>1675</v>
      </c>
      <c r="G1784" s="149"/>
      <c r="H1784" s="18">
        <v>0</v>
      </c>
      <c r="I1784" s="18">
        <f t="shared" si="27"/>
        <v>0</v>
      </c>
    </row>
    <row r="1785" spans="1:9" ht="16.5" customHeight="1">
      <c r="A1785" s="60"/>
      <c r="B1785" s="64"/>
      <c r="C1785" s="65" t="s">
        <v>112</v>
      </c>
      <c r="D1785" s="24" t="s">
        <v>113</v>
      </c>
      <c r="E1785" s="66">
        <v>5200</v>
      </c>
      <c r="F1785" s="147" t="s">
        <v>1676</v>
      </c>
      <c r="G1785" s="149"/>
      <c r="H1785" s="18">
        <v>2537.82</v>
      </c>
      <c r="I1785" s="18">
        <f t="shared" si="27"/>
        <v>48.80423076923077</v>
      </c>
    </row>
    <row r="1786" spans="1:9" ht="31.5" customHeight="1">
      <c r="A1786" s="60"/>
      <c r="B1786" s="64"/>
      <c r="C1786" s="64"/>
      <c r="D1786" s="24" t="s">
        <v>1677</v>
      </c>
      <c r="E1786" s="66">
        <v>5200</v>
      </c>
      <c r="F1786" s="147" t="s">
        <v>1676</v>
      </c>
      <c r="G1786" s="149"/>
      <c r="H1786" s="18">
        <v>2537.82</v>
      </c>
      <c r="I1786" s="18">
        <f t="shared" si="27"/>
        <v>48.80423076923077</v>
      </c>
    </row>
    <row r="1787" spans="1:9" ht="16.5" customHeight="1">
      <c r="A1787" s="60"/>
      <c r="B1787" s="64"/>
      <c r="C1787" s="65" t="s">
        <v>156</v>
      </c>
      <c r="D1787" s="24" t="s">
        <v>157</v>
      </c>
      <c r="E1787" s="66">
        <f>SUM(E1788:E1810)</f>
        <v>165007</v>
      </c>
      <c r="F1787" s="147" t="s">
        <v>1678</v>
      </c>
      <c r="G1787" s="149"/>
      <c r="H1787" s="18">
        <f>SUM(H1788:H1810)</f>
        <v>23571.72</v>
      </c>
      <c r="I1787" s="18">
        <f t="shared" si="27"/>
        <v>19.459692399138124</v>
      </c>
    </row>
    <row r="1788" spans="1:9" ht="30.75" customHeight="1">
      <c r="A1788" s="60"/>
      <c r="B1788" s="64"/>
      <c r="C1788" s="64"/>
      <c r="D1788" s="24" t="s">
        <v>1679</v>
      </c>
      <c r="E1788" s="66">
        <v>11000</v>
      </c>
      <c r="F1788" s="147" t="s">
        <v>133</v>
      </c>
      <c r="G1788" s="149"/>
      <c r="H1788" s="18">
        <v>0</v>
      </c>
      <c r="I1788" s="18"/>
    </row>
    <row r="1789" spans="1:9" ht="15" customHeight="1">
      <c r="A1789" s="60"/>
      <c r="B1789" s="64"/>
      <c r="C1789" s="64"/>
      <c r="D1789" s="24" t="s">
        <v>1680</v>
      </c>
      <c r="E1789" s="66">
        <v>1000</v>
      </c>
      <c r="F1789" s="147" t="s">
        <v>133</v>
      </c>
      <c r="G1789" s="149"/>
      <c r="H1789" s="18">
        <v>0</v>
      </c>
      <c r="I1789" s="18"/>
    </row>
    <row r="1790" spans="1:9" ht="19.5" customHeight="1">
      <c r="A1790" s="60"/>
      <c r="B1790" s="64"/>
      <c r="C1790" s="64"/>
      <c r="D1790" s="24" t="s">
        <v>1681</v>
      </c>
      <c r="E1790" s="66">
        <v>3500</v>
      </c>
      <c r="F1790" s="147" t="s">
        <v>133</v>
      </c>
      <c r="G1790" s="149"/>
      <c r="H1790" s="18">
        <v>0</v>
      </c>
      <c r="I1790" s="18"/>
    </row>
    <row r="1791" spans="1:9" ht="27.75" customHeight="1">
      <c r="A1791" s="60"/>
      <c r="B1791" s="64"/>
      <c r="C1791" s="64"/>
      <c r="D1791" s="24" t="s">
        <v>1682</v>
      </c>
      <c r="E1791" s="66">
        <v>8000</v>
      </c>
      <c r="F1791" s="147" t="s">
        <v>133</v>
      </c>
      <c r="G1791" s="149"/>
      <c r="H1791" s="18">
        <v>0</v>
      </c>
      <c r="I1791" s="18"/>
    </row>
    <row r="1792" spans="1:9" ht="19.5" customHeight="1">
      <c r="A1792" s="60"/>
      <c r="B1792" s="64"/>
      <c r="C1792" s="64"/>
      <c r="D1792" s="24" t="s">
        <v>1683</v>
      </c>
      <c r="E1792" s="66">
        <v>4489</v>
      </c>
      <c r="F1792" s="147" t="s">
        <v>133</v>
      </c>
      <c r="G1792" s="149"/>
      <c r="H1792" s="18">
        <v>0</v>
      </c>
      <c r="I1792" s="18"/>
    </row>
    <row r="1793" spans="1:9" ht="27.75" customHeight="1">
      <c r="A1793" s="60"/>
      <c r="B1793" s="64"/>
      <c r="C1793" s="64"/>
      <c r="D1793" s="24" t="s">
        <v>1684</v>
      </c>
      <c r="E1793" s="66">
        <v>4851</v>
      </c>
      <c r="F1793" s="147" t="s">
        <v>1685</v>
      </c>
      <c r="G1793" s="149"/>
      <c r="H1793" s="18">
        <v>0</v>
      </c>
      <c r="I1793" s="18">
        <f t="shared" si="27"/>
        <v>0</v>
      </c>
    </row>
    <row r="1794" spans="1:9" ht="20.25" customHeight="1">
      <c r="A1794" s="60"/>
      <c r="B1794" s="64"/>
      <c r="C1794" s="64"/>
      <c r="D1794" s="24" t="s">
        <v>1686</v>
      </c>
      <c r="E1794" s="66">
        <v>5431</v>
      </c>
      <c r="F1794" s="147" t="s">
        <v>133</v>
      </c>
      <c r="G1794" s="149"/>
      <c r="H1794" s="18">
        <v>0</v>
      </c>
      <c r="I1794" s="18"/>
    </row>
    <row r="1795" spans="1:9" ht="21" customHeight="1">
      <c r="A1795" s="60"/>
      <c r="B1795" s="64"/>
      <c r="C1795" s="64"/>
      <c r="D1795" s="24" t="s">
        <v>1687</v>
      </c>
      <c r="E1795" s="66">
        <v>1037</v>
      </c>
      <c r="F1795" s="147" t="s">
        <v>133</v>
      </c>
      <c r="G1795" s="149"/>
      <c r="H1795" s="18">
        <v>0</v>
      </c>
      <c r="I1795" s="18"/>
    </row>
    <row r="1796" spans="1:9" ht="27.75" customHeight="1">
      <c r="A1796" s="60"/>
      <c r="B1796" s="64"/>
      <c r="C1796" s="64"/>
      <c r="D1796" s="24" t="s">
        <v>1688</v>
      </c>
      <c r="E1796" s="66">
        <v>9671</v>
      </c>
      <c r="F1796" s="147" t="s">
        <v>133</v>
      </c>
      <c r="G1796" s="149"/>
      <c r="H1796" s="18">
        <v>0</v>
      </c>
      <c r="I1796" s="18"/>
    </row>
    <row r="1797" spans="1:9" ht="17.25" customHeight="1">
      <c r="A1797" s="60"/>
      <c r="B1797" s="64"/>
      <c r="C1797" s="64"/>
      <c r="D1797" s="24" t="s">
        <v>1689</v>
      </c>
      <c r="E1797" s="66">
        <v>5000</v>
      </c>
      <c r="F1797" s="147" t="s">
        <v>133</v>
      </c>
      <c r="G1797" s="149"/>
      <c r="H1797" s="18">
        <v>0</v>
      </c>
      <c r="I1797" s="18"/>
    </row>
    <row r="1798" spans="1:9" ht="22.5" customHeight="1">
      <c r="A1798" s="67"/>
      <c r="B1798" s="50"/>
      <c r="C1798" s="50"/>
      <c r="D1798" s="11" t="s">
        <v>1690</v>
      </c>
      <c r="E1798" s="51">
        <v>5000</v>
      </c>
      <c r="F1798" s="145" t="s">
        <v>133</v>
      </c>
      <c r="G1798" s="133"/>
      <c r="H1798" s="18">
        <v>0</v>
      </c>
      <c r="I1798" s="18"/>
    </row>
    <row r="1799" spans="1:9" ht="20.25" customHeight="1">
      <c r="A1799" s="73"/>
      <c r="B1799" s="74"/>
      <c r="C1799" s="74"/>
      <c r="D1799" s="25" t="s">
        <v>1691</v>
      </c>
      <c r="E1799" s="75">
        <v>5898</v>
      </c>
      <c r="F1799" s="136" t="s">
        <v>133</v>
      </c>
      <c r="G1799" s="156"/>
      <c r="H1799" s="18">
        <v>0</v>
      </c>
      <c r="I1799" s="18"/>
    </row>
    <row r="1800" spans="1:9" ht="27.75" customHeight="1">
      <c r="A1800" s="60"/>
      <c r="B1800" s="64"/>
      <c r="C1800" s="64"/>
      <c r="D1800" s="24" t="s">
        <v>1692</v>
      </c>
      <c r="E1800" s="66">
        <v>2000</v>
      </c>
      <c r="F1800" s="147" t="s">
        <v>133</v>
      </c>
      <c r="G1800" s="149"/>
      <c r="H1800" s="18">
        <v>0</v>
      </c>
      <c r="I1800" s="18"/>
    </row>
    <row r="1801" spans="1:9" ht="27.75" customHeight="1">
      <c r="A1801" s="60"/>
      <c r="B1801" s="64"/>
      <c r="C1801" s="64"/>
      <c r="D1801" s="24" t="s">
        <v>1693</v>
      </c>
      <c r="E1801" s="66">
        <v>5000</v>
      </c>
      <c r="F1801" s="147" t="s">
        <v>133</v>
      </c>
      <c r="G1801" s="149"/>
      <c r="H1801" s="18">
        <v>0</v>
      </c>
      <c r="I1801" s="18"/>
    </row>
    <row r="1802" spans="1:9" ht="18" customHeight="1">
      <c r="A1802" s="60"/>
      <c r="B1802" s="64"/>
      <c r="C1802" s="64"/>
      <c r="D1802" s="24" t="s">
        <v>1694</v>
      </c>
      <c r="E1802" s="66">
        <v>2000</v>
      </c>
      <c r="F1802" s="147" t="s">
        <v>133</v>
      </c>
      <c r="G1802" s="149"/>
      <c r="H1802" s="18">
        <v>0</v>
      </c>
      <c r="I1802" s="18"/>
    </row>
    <row r="1803" spans="1:9" ht="21" customHeight="1">
      <c r="A1803" s="60"/>
      <c r="B1803" s="64"/>
      <c r="C1803" s="64"/>
      <c r="D1803" s="24" t="s">
        <v>1695</v>
      </c>
      <c r="E1803" s="66">
        <v>400</v>
      </c>
      <c r="F1803" s="147" t="s">
        <v>209</v>
      </c>
      <c r="G1803" s="149"/>
      <c r="H1803" s="18">
        <v>0</v>
      </c>
      <c r="I1803" s="18">
        <f t="shared" si="27"/>
        <v>0</v>
      </c>
    </row>
    <row r="1804" spans="1:9" ht="18.75" customHeight="1">
      <c r="A1804" s="60"/>
      <c r="B1804" s="64"/>
      <c r="C1804" s="64"/>
      <c r="D1804" s="24" t="s">
        <v>1696</v>
      </c>
      <c r="E1804" s="66">
        <v>6650</v>
      </c>
      <c r="F1804" s="147" t="s">
        <v>133</v>
      </c>
      <c r="G1804" s="149"/>
      <c r="H1804" s="18">
        <v>0</v>
      </c>
      <c r="I1804" s="18"/>
    </row>
    <row r="1805" spans="1:9" ht="21.75" customHeight="1">
      <c r="A1805" s="60"/>
      <c r="B1805" s="64"/>
      <c r="C1805" s="64"/>
      <c r="D1805" s="24" t="s">
        <v>1697</v>
      </c>
      <c r="E1805" s="66">
        <v>4000</v>
      </c>
      <c r="F1805" s="147" t="s">
        <v>133</v>
      </c>
      <c r="G1805" s="149"/>
      <c r="H1805" s="18">
        <v>0</v>
      </c>
      <c r="I1805" s="18"/>
    </row>
    <row r="1806" spans="1:9" ht="18.75" customHeight="1">
      <c r="A1806" s="60"/>
      <c r="B1806" s="64"/>
      <c r="C1806" s="64"/>
      <c r="D1806" s="24" t="s">
        <v>1698</v>
      </c>
      <c r="E1806" s="66">
        <v>4200</v>
      </c>
      <c r="F1806" s="147" t="s">
        <v>133</v>
      </c>
      <c r="G1806" s="149"/>
      <c r="H1806" s="18">
        <v>0</v>
      </c>
      <c r="I1806" s="18"/>
    </row>
    <row r="1807" spans="1:9" ht="18" customHeight="1">
      <c r="A1807" s="60"/>
      <c r="B1807" s="64"/>
      <c r="C1807" s="64"/>
      <c r="D1807" s="24" t="s">
        <v>1699</v>
      </c>
      <c r="E1807" s="66">
        <v>0</v>
      </c>
      <c r="F1807" s="147" t="s">
        <v>396</v>
      </c>
      <c r="G1807" s="149"/>
      <c r="H1807" s="18">
        <v>738</v>
      </c>
      <c r="I1807" s="18">
        <f t="shared" si="27"/>
        <v>1.845</v>
      </c>
    </row>
    <row r="1808" spans="1:9" ht="21" customHeight="1">
      <c r="A1808" s="60"/>
      <c r="B1808" s="64"/>
      <c r="C1808" s="64"/>
      <c r="D1808" s="24" t="s">
        <v>1700</v>
      </c>
      <c r="E1808" s="66">
        <v>23000</v>
      </c>
      <c r="F1808" s="147" t="s">
        <v>1701</v>
      </c>
      <c r="G1808" s="149"/>
      <c r="H1808" s="18">
        <v>22341.72</v>
      </c>
      <c r="I1808" s="18">
        <f t="shared" si="27"/>
        <v>97.13791304347826</v>
      </c>
    </row>
    <row r="1809" spans="1:9" ht="43.5" customHeight="1">
      <c r="A1809" s="60"/>
      <c r="B1809" s="64"/>
      <c r="C1809" s="64"/>
      <c r="D1809" s="24" t="s">
        <v>1702</v>
      </c>
      <c r="E1809" s="66">
        <v>0</v>
      </c>
      <c r="F1809" s="147" t="s">
        <v>1703</v>
      </c>
      <c r="G1809" s="149"/>
      <c r="H1809" s="18">
        <v>492</v>
      </c>
      <c r="I1809" s="18">
        <f t="shared" si="27"/>
        <v>0.930408472012103</v>
      </c>
    </row>
    <row r="1810" spans="1:9" ht="15.75" customHeight="1">
      <c r="A1810" s="60"/>
      <c r="B1810" s="64"/>
      <c r="C1810" s="64"/>
      <c r="D1810" s="24" t="s">
        <v>1711</v>
      </c>
      <c r="E1810" s="66">
        <v>52880</v>
      </c>
      <c r="F1810" s="147" t="s">
        <v>133</v>
      </c>
      <c r="G1810" s="149"/>
      <c r="H1810" s="18">
        <v>0</v>
      </c>
      <c r="I1810" s="18"/>
    </row>
    <row r="1811" spans="1:9" ht="16.5" customHeight="1">
      <c r="A1811" s="60"/>
      <c r="B1811" s="61" t="s">
        <v>1712</v>
      </c>
      <c r="C1811" s="61"/>
      <c r="D1811" s="62" t="s">
        <v>193</v>
      </c>
      <c r="E1811" s="63">
        <f>E1812+E1826+E1828+E1834+E1844+E1849</f>
        <v>164515</v>
      </c>
      <c r="F1811" s="150">
        <f>F1812+F1826+F1828+F1834+F1844+F1849</f>
        <v>156515</v>
      </c>
      <c r="G1811" s="151"/>
      <c r="H1811" s="21">
        <f>H1812+H1826+H1828+H1834+H1844+H1849</f>
        <v>42244.740000000005</v>
      </c>
      <c r="I1811" s="21">
        <f aca="true" t="shared" si="28" ref="I1811:I1874">H1811/F1811%</f>
        <v>26.990857106347637</v>
      </c>
    </row>
    <row r="1812" spans="1:9" ht="16.5" customHeight="1">
      <c r="A1812" s="60"/>
      <c r="B1812" s="64"/>
      <c r="C1812" s="65" t="s">
        <v>205</v>
      </c>
      <c r="D1812" s="24" t="s">
        <v>128</v>
      </c>
      <c r="E1812" s="66">
        <f>SUM(E1813:E1825)</f>
        <v>17712</v>
      </c>
      <c r="F1812" s="147">
        <f>F1813+F1814+F1815+F1816+F1817+F1818+F1819+F1820+F1821+F1822+F1823+F1824+F1825</f>
        <v>18948</v>
      </c>
      <c r="G1812" s="149"/>
      <c r="H1812" s="18">
        <f>SUM(H1813:H1825)</f>
        <v>10080.460000000001</v>
      </c>
      <c r="I1812" s="18">
        <f t="shared" si="28"/>
        <v>53.200654422630365</v>
      </c>
    </row>
    <row r="1813" spans="1:9" ht="16.5" customHeight="1">
      <c r="A1813" s="60"/>
      <c r="B1813" s="64"/>
      <c r="C1813" s="64"/>
      <c r="D1813" s="24" t="s">
        <v>1060</v>
      </c>
      <c r="E1813" s="66">
        <v>5000</v>
      </c>
      <c r="F1813" s="147" t="s">
        <v>185</v>
      </c>
      <c r="G1813" s="149"/>
      <c r="H1813" s="18">
        <v>1927.88</v>
      </c>
      <c r="I1813" s="18">
        <f t="shared" si="28"/>
        <v>38.5576</v>
      </c>
    </row>
    <row r="1814" spans="1:9" ht="27.75" customHeight="1">
      <c r="A1814" s="60"/>
      <c r="B1814" s="64"/>
      <c r="C1814" s="64"/>
      <c r="D1814" s="24" t="s">
        <v>1713</v>
      </c>
      <c r="E1814" s="66">
        <v>0</v>
      </c>
      <c r="F1814" s="147" t="s">
        <v>661</v>
      </c>
      <c r="G1814" s="149"/>
      <c r="H1814" s="18">
        <v>1935.06</v>
      </c>
      <c r="I1814" s="18">
        <f t="shared" si="28"/>
        <v>99.95144628099173</v>
      </c>
    </row>
    <row r="1815" spans="1:9" ht="15" customHeight="1">
      <c r="A1815" s="60"/>
      <c r="B1815" s="64"/>
      <c r="C1815" s="64"/>
      <c r="D1815" s="24" t="s">
        <v>1649</v>
      </c>
      <c r="E1815" s="66">
        <v>2000</v>
      </c>
      <c r="F1815" s="147" t="s">
        <v>133</v>
      </c>
      <c r="G1815" s="149"/>
      <c r="H1815" s="18">
        <v>0</v>
      </c>
      <c r="I1815" s="18"/>
    </row>
    <row r="1816" spans="1:9" ht="21" customHeight="1">
      <c r="A1816" s="60"/>
      <c r="B1816" s="64"/>
      <c r="C1816" s="64"/>
      <c r="D1816" s="24" t="s">
        <v>1316</v>
      </c>
      <c r="E1816" s="66">
        <v>600</v>
      </c>
      <c r="F1816" s="147" t="s">
        <v>966</v>
      </c>
      <c r="G1816" s="149"/>
      <c r="H1816" s="18">
        <v>0</v>
      </c>
      <c r="I1816" s="18">
        <f t="shared" si="28"/>
        <v>0</v>
      </c>
    </row>
    <row r="1817" spans="1:9" ht="33" customHeight="1">
      <c r="A1817" s="60"/>
      <c r="B1817" s="64"/>
      <c r="C1817" s="64"/>
      <c r="D1817" s="24" t="s">
        <v>1714</v>
      </c>
      <c r="E1817" s="66">
        <v>500</v>
      </c>
      <c r="F1817" s="147" t="s">
        <v>233</v>
      </c>
      <c r="G1817" s="149"/>
      <c r="H1817" s="18">
        <v>0</v>
      </c>
      <c r="I1817" s="18">
        <f t="shared" si="28"/>
        <v>0</v>
      </c>
    </row>
    <row r="1818" spans="1:9" ht="18.75" customHeight="1">
      <c r="A1818" s="60"/>
      <c r="B1818" s="64"/>
      <c r="C1818" s="64"/>
      <c r="D1818" s="24" t="s">
        <v>1715</v>
      </c>
      <c r="E1818" s="66">
        <v>1000</v>
      </c>
      <c r="F1818" s="147" t="s">
        <v>174</v>
      </c>
      <c r="G1818" s="149"/>
      <c r="H1818" s="18">
        <v>0</v>
      </c>
      <c r="I1818" s="18">
        <f t="shared" si="28"/>
        <v>0</v>
      </c>
    </row>
    <row r="1819" spans="1:9" ht="34.5" customHeight="1">
      <c r="A1819" s="60"/>
      <c r="B1819" s="64"/>
      <c r="C1819" s="64"/>
      <c r="D1819" s="24" t="s">
        <v>1716</v>
      </c>
      <c r="E1819" s="66">
        <v>1006</v>
      </c>
      <c r="F1819" s="147" t="s">
        <v>1717</v>
      </c>
      <c r="G1819" s="149"/>
      <c r="H1819" s="18">
        <v>946.45</v>
      </c>
      <c r="I1819" s="18">
        <f t="shared" si="28"/>
        <v>94.08051689860835</v>
      </c>
    </row>
    <row r="1820" spans="1:9" ht="21" customHeight="1">
      <c r="A1820" s="60"/>
      <c r="B1820" s="64"/>
      <c r="C1820" s="64"/>
      <c r="D1820" s="24" t="s">
        <v>1718</v>
      </c>
      <c r="E1820" s="66">
        <v>1232</v>
      </c>
      <c r="F1820" s="147" t="s">
        <v>1719</v>
      </c>
      <c r="G1820" s="149"/>
      <c r="H1820" s="18">
        <v>0</v>
      </c>
      <c r="I1820" s="18">
        <f t="shared" si="28"/>
        <v>0</v>
      </c>
    </row>
    <row r="1821" spans="1:9" ht="19.5" customHeight="1">
      <c r="A1821" s="67"/>
      <c r="B1821" s="50"/>
      <c r="C1821" s="50"/>
      <c r="D1821" s="11" t="s">
        <v>1720</v>
      </c>
      <c r="E1821" s="51">
        <v>600</v>
      </c>
      <c r="F1821" s="145" t="s">
        <v>966</v>
      </c>
      <c r="G1821" s="133"/>
      <c r="H1821" s="18">
        <v>0</v>
      </c>
      <c r="I1821" s="18">
        <f t="shared" si="28"/>
        <v>0</v>
      </c>
    </row>
    <row r="1822" spans="1:9" ht="33.75" customHeight="1">
      <c r="A1822" s="73"/>
      <c r="B1822" s="74"/>
      <c r="C1822" s="74"/>
      <c r="D1822" s="25" t="s">
        <v>1721</v>
      </c>
      <c r="E1822" s="75">
        <v>3000</v>
      </c>
      <c r="F1822" s="136" t="s">
        <v>237</v>
      </c>
      <c r="G1822" s="156"/>
      <c r="H1822" s="18">
        <v>2999.97</v>
      </c>
      <c r="I1822" s="18">
        <f t="shared" si="28"/>
        <v>99.999</v>
      </c>
    </row>
    <row r="1823" spans="1:9" ht="16.5" customHeight="1">
      <c r="A1823" s="60"/>
      <c r="B1823" s="64"/>
      <c r="C1823" s="64"/>
      <c r="D1823" s="24" t="s">
        <v>1722</v>
      </c>
      <c r="E1823" s="66">
        <v>2000</v>
      </c>
      <c r="F1823" s="147" t="s">
        <v>768</v>
      </c>
      <c r="G1823" s="149"/>
      <c r="H1823" s="18">
        <v>1794</v>
      </c>
      <c r="I1823" s="18">
        <f t="shared" si="28"/>
        <v>99.66666666666667</v>
      </c>
    </row>
    <row r="1824" spans="1:9" ht="16.5" customHeight="1">
      <c r="A1824" s="60"/>
      <c r="B1824" s="64"/>
      <c r="C1824" s="64"/>
      <c r="D1824" s="24" t="s">
        <v>1723</v>
      </c>
      <c r="E1824" s="66">
        <v>0</v>
      </c>
      <c r="F1824" s="147">
        <v>1500</v>
      </c>
      <c r="G1824" s="148"/>
      <c r="H1824" s="18">
        <v>266.82</v>
      </c>
      <c r="I1824" s="18">
        <f t="shared" si="28"/>
        <v>17.788</v>
      </c>
    </row>
    <row r="1825" spans="1:9" ht="16.5" customHeight="1">
      <c r="A1825" s="60"/>
      <c r="B1825" s="64"/>
      <c r="C1825" s="64"/>
      <c r="D1825" s="24" t="s">
        <v>1723</v>
      </c>
      <c r="E1825" s="66">
        <v>774</v>
      </c>
      <c r="F1825" s="147">
        <v>774</v>
      </c>
      <c r="G1825" s="149"/>
      <c r="H1825" s="18">
        <v>210.28</v>
      </c>
      <c r="I1825" s="18">
        <f t="shared" si="28"/>
        <v>27.16795865633075</v>
      </c>
    </row>
    <row r="1826" spans="1:9" ht="16.5" customHeight="1">
      <c r="A1826" s="60"/>
      <c r="B1826" s="64"/>
      <c r="C1826" s="65" t="s">
        <v>372</v>
      </c>
      <c r="D1826" s="24" t="s">
        <v>373</v>
      </c>
      <c r="E1826" s="66">
        <v>2000</v>
      </c>
      <c r="F1826" s="147" t="s">
        <v>187</v>
      </c>
      <c r="G1826" s="149"/>
      <c r="H1826" s="18">
        <v>113.28</v>
      </c>
      <c r="I1826" s="18">
        <f t="shared" si="28"/>
        <v>5.664</v>
      </c>
    </row>
    <row r="1827" spans="1:9" ht="16.5" customHeight="1">
      <c r="A1827" s="60"/>
      <c r="B1827" s="64"/>
      <c r="C1827" s="64"/>
      <c r="D1827" s="24" t="s">
        <v>1061</v>
      </c>
      <c r="E1827" s="66">
        <v>2000</v>
      </c>
      <c r="F1827" s="147" t="s">
        <v>187</v>
      </c>
      <c r="G1827" s="149"/>
      <c r="H1827" s="18">
        <v>113.28</v>
      </c>
      <c r="I1827" s="18">
        <f t="shared" si="28"/>
        <v>5.664</v>
      </c>
    </row>
    <row r="1828" spans="1:9" ht="16.5" customHeight="1">
      <c r="A1828" s="60"/>
      <c r="B1828" s="64"/>
      <c r="C1828" s="65" t="s">
        <v>143</v>
      </c>
      <c r="D1828" s="24" t="s">
        <v>144</v>
      </c>
      <c r="E1828" s="66">
        <f>SUM(E1829:E1833)</f>
        <v>34851</v>
      </c>
      <c r="F1828" s="147">
        <f>F1829+F1830+F1831+F1832+F1833</f>
        <v>32415</v>
      </c>
      <c r="G1828" s="149"/>
      <c r="H1828" s="18">
        <f>SUM(H1829:H1833)</f>
        <v>1373.12</v>
      </c>
      <c r="I1828" s="18">
        <f t="shared" si="28"/>
        <v>4.236063550825235</v>
      </c>
    </row>
    <row r="1829" spans="1:9" ht="28.5" customHeight="1">
      <c r="A1829" s="60"/>
      <c r="B1829" s="64"/>
      <c r="C1829" s="64"/>
      <c r="D1829" s="24" t="s">
        <v>1724</v>
      </c>
      <c r="E1829" s="66">
        <v>0</v>
      </c>
      <c r="F1829" s="147">
        <v>1400</v>
      </c>
      <c r="G1829" s="149"/>
      <c r="H1829" s="18">
        <v>1373.12</v>
      </c>
      <c r="I1829" s="18">
        <f t="shared" si="28"/>
        <v>98.08</v>
      </c>
    </row>
    <row r="1830" spans="1:9" ht="21.75" customHeight="1">
      <c r="A1830" s="60"/>
      <c r="B1830" s="64"/>
      <c r="C1830" s="64"/>
      <c r="D1830" s="24" t="s">
        <v>1725</v>
      </c>
      <c r="E1830" s="66">
        <v>25000</v>
      </c>
      <c r="F1830" s="147" t="s">
        <v>1726</v>
      </c>
      <c r="G1830" s="149"/>
      <c r="H1830" s="18">
        <v>0</v>
      </c>
      <c r="I1830" s="18">
        <f t="shared" si="28"/>
        <v>0</v>
      </c>
    </row>
    <row r="1831" spans="1:9" ht="27" customHeight="1">
      <c r="A1831" s="60"/>
      <c r="B1831" s="64"/>
      <c r="C1831" s="64"/>
      <c r="D1831" s="24" t="s">
        <v>1713</v>
      </c>
      <c r="E1831" s="66">
        <v>3000</v>
      </c>
      <c r="F1831" s="147" t="s">
        <v>1727</v>
      </c>
      <c r="G1831" s="149"/>
      <c r="H1831" s="18">
        <v>0</v>
      </c>
      <c r="I1831" s="18">
        <f t="shared" si="28"/>
        <v>0</v>
      </c>
    </row>
    <row r="1832" spans="1:9" ht="22.5" customHeight="1">
      <c r="A1832" s="60"/>
      <c r="B1832" s="64"/>
      <c r="C1832" s="64"/>
      <c r="D1832" s="24" t="s">
        <v>1728</v>
      </c>
      <c r="E1832" s="66">
        <v>4423</v>
      </c>
      <c r="F1832" s="147" t="s">
        <v>1729</v>
      </c>
      <c r="G1832" s="149"/>
      <c r="H1832" s="18">
        <v>0</v>
      </c>
      <c r="I1832" s="18">
        <f t="shared" si="28"/>
        <v>0</v>
      </c>
    </row>
    <row r="1833" spans="1:9" ht="33" customHeight="1">
      <c r="A1833" s="60"/>
      <c r="B1833" s="64"/>
      <c r="C1833" s="64"/>
      <c r="D1833" s="24" t="s">
        <v>1730</v>
      </c>
      <c r="E1833" s="66">
        <v>2428</v>
      </c>
      <c r="F1833" s="147">
        <v>1928</v>
      </c>
      <c r="G1833" s="149"/>
      <c r="H1833" s="18">
        <v>0</v>
      </c>
      <c r="I1833" s="18">
        <f t="shared" si="28"/>
        <v>0</v>
      </c>
    </row>
    <row r="1834" spans="1:9" ht="16.5" customHeight="1">
      <c r="A1834" s="60"/>
      <c r="B1834" s="64"/>
      <c r="C1834" s="65" t="s">
        <v>112</v>
      </c>
      <c r="D1834" s="24" t="s">
        <v>113</v>
      </c>
      <c r="E1834" s="66">
        <f>SUM(E1835:E1843)</f>
        <v>39604</v>
      </c>
      <c r="F1834" s="147">
        <f>F1835+F1836+F1837+F1838+F1839+F1840+F1841+F1842+F1843</f>
        <v>38804</v>
      </c>
      <c r="G1834" s="149"/>
      <c r="H1834" s="18">
        <f>SUM(H1835:H1843)</f>
        <v>7336.620000000001</v>
      </c>
      <c r="I1834" s="18">
        <f t="shared" si="28"/>
        <v>18.906865271621484</v>
      </c>
    </row>
    <row r="1835" spans="1:9" ht="16.5" customHeight="1">
      <c r="A1835" s="60"/>
      <c r="B1835" s="64"/>
      <c r="C1835" s="64"/>
      <c r="D1835" s="24" t="s">
        <v>1062</v>
      </c>
      <c r="E1835" s="66">
        <v>3000</v>
      </c>
      <c r="F1835" s="147" t="s">
        <v>237</v>
      </c>
      <c r="G1835" s="149"/>
      <c r="H1835" s="18">
        <v>245.98</v>
      </c>
      <c r="I1835" s="18">
        <f t="shared" si="28"/>
        <v>8.199333333333334</v>
      </c>
    </row>
    <row r="1836" spans="1:9" ht="29.25" customHeight="1">
      <c r="A1836" s="60"/>
      <c r="B1836" s="64"/>
      <c r="C1836" s="64"/>
      <c r="D1836" s="24" t="s">
        <v>1731</v>
      </c>
      <c r="E1836" s="66">
        <v>3000</v>
      </c>
      <c r="F1836" s="147" t="s">
        <v>237</v>
      </c>
      <c r="G1836" s="149"/>
      <c r="H1836" s="18">
        <v>0</v>
      </c>
      <c r="I1836" s="18">
        <f t="shared" si="28"/>
        <v>0</v>
      </c>
    </row>
    <row r="1837" spans="1:9" ht="29.25" customHeight="1">
      <c r="A1837" s="60"/>
      <c r="B1837" s="64"/>
      <c r="C1837" s="64"/>
      <c r="D1837" s="24" t="s">
        <v>1714</v>
      </c>
      <c r="E1837" s="66">
        <v>5581</v>
      </c>
      <c r="F1837" s="147" t="s">
        <v>1732</v>
      </c>
      <c r="G1837" s="149"/>
      <c r="H1837" s="18">
        <v>0</v>
      </c>
      <c r="I1837" s="18">
        <f t="shared" si="28"/>
        <v>0</v>
      </c>
    </row>
    <row r="1838" spans="1:9" ht="19.5" customHeight="1">
      <c r="A1838" s="60"/>
      <c r="B1838" s="64"/>
      <c r="C1838" s="64"/>
      <c r="D1838" s="24" t="s">
        <v>1733</v>
      </c>
      <c r="E1838" s="66">
        <v>3423</v>
      </c>
      <c r="F1838" s="147" t="s">
        <v>1734</v>
      </c>
      <c r="G1838" s="149"/>
      <c r="H1838" s="18">
        <v>0</v>
      </c>
      <c r="I1838" s="18">
        <f t="shared" si="28"/>
        <v>0</v>
      </c>
    </row>
    <row r="1839" spans="1:9" ht="22.5" customHeight="1">
      <c r="A1839" s="60"/>
      <c r="B1839" s="64"/>
      <c r="C1839" s="64"/>
      <c r="D1839" s="24" t="s">
        <v>1735</v>
      </c>
      <c r="E1839" s="66">
        <v>300</v>
      </c>
      <c r="F1839" s="147" t="s">
        <v>415</v>
      </c>
      <c r="G1839" s="149"/>
      <c r="H1839" s="18">
        <v>0</v>
      </c>
      <c r="I1839" s="18">
        <f t="shared" si="28"/>
        <v>0</v>
      </c>
    </row>
    <row r="1840" spans="1:9" ht="33.75" customHeight="1">
      <c r="A1840" s="60"/>
      <c r="B1840" s="64"/>
      <c r="C1840" s="64"/>
      <c r="D1840" s="24" t="s">
        <v>1730</v>
      </c>
      <c r="E1840" s="66">
        <v>0</v>
      </c>
      <c r="F1840" s="147">
        <v>500</v>
      </c>
      <c r="G1840" s="148"/>
      <c r="H1840" s="18">
        <v>500</v>
      </c>
      <c r="I1840" s="18">
        <f t="shared" si="28"/>
        <v>100</v>
      </c>
    </row>
    <row r="1841" spans="1:9" ht="27" customHeight="1">
      <c r="A1841" s="60"/>
      <c r="B1841" s="64"/>
      <c r="C1841" s="64"/>
      <c r="D1841" s="24" t="s">
        <v>1736</v>
      </c>
      <c r="E1841" s="66">
        <v>4300</v>
      </c>
      <c r="F1841" s="147" t="s">
        <v>1537</v>
      </c>
      <c r="G1841" s="149"/>
      <c r="H1841" s="18">
        <v>0</v>
      </c>
      <c r="I1841" s="18">
        <f t="shared" si="28"/>
        <v>0</v>
      </c>
    </row>
    <row r="1842" spans="1:9" ht="16.5" customHeight="1">
      <c r="A1842" s="60"/>
      <c r="B1842" s="64"/>
      <c r="C1842" s="64"/>
      <c r="D1842" s="24" t="s">
        <v>1722</v>
      </c>
      <c r="E1842" s="66">
        <v>0</v>
      </c>
      <c r="F1842" s="147" t="s">
        <v>232</v>
      </c>
      <c r="G1842" s="149"/>
      <c r="H1842" s="18">
        <v>200</v>
      </c>
      <c r="I1842" s="18">
        <f t="shared" si="28"/>
        <v>100</v>
      </c>
    </row>
    <row r="1843" spans="1:9" ht="20.25" customHeight="1">
      <c r="A1843" s="60"/>
      <c r="B1843" s="64"/>
      <c r="C1843" s="64"/>
      <c r="D1843" s="24" t="s">
        <v>1737</v>
      </c>
      <c r="E1843" s="66">
        <v>20000</v>
      </c>
      <c r="F1843" s="147">
        <v>18500</v>
      </c>
      <c r="G1843" s="149"/>
      <c r="H1843" s="18">
        <v>6390.64</v>
      </c>
      <c r="I1843" s="18">
        <f t="shared" si="28"/>
        <v>34.544000000000004</v>
      </c>
    </row>
    <row r="1844" spans="1:9" ht="16.5" customHeight="1">
      <c r="A1844" s="67"/>
      <c r="B1844" s="50"/>
      <c r="C1844" s="10" t="s">
        <v>156</v>
      </c>
      <c r="D1844" s="11" t="s">
        <v>157</v>
      </c>
      <c r="E1844" s="51">
        <v>42848</v>
      </c>
      <c r="F1844" s="145" t="s">
        <v>1738</v>
      </c>
      <c r="G1844" s="133"/>
      <c r="H1844" s="18">
        <f>SUM(H1845:H1848)</f>
        <v>1842</v>
      </c>
      <c r="I1844" s="18">
        <f t="shared" si="28"/>
        <v>4.29891710231516</v>
      </c>
    </row>
    <row r="1845" spans="1:9" ht="16.5" customHeight="1">
      <c r="A1845" s="68"/>
      <c r="B1845" s="69"/>
      <c r="C1845" s="69"/>
      <c r="D1845" s="14" t="s">
        <v>1739</v>
      </c>
      <c r="E1845" s="70">
        <v>14000</v>
      </c>
      <c r="F1845" s="152" t="s">
        <v>1668</v>
      </c>
      <c r="G1845" s="153"/>
      <c r="H1845" s="18">
        <v>645</v>
      </c>
      <c r="I1845" s="18">
        <f t="shared" si="28"/>
        <v>4.607142857142857</v>
      </c>
    </row>
    <row r="1846" spans="1:9" ht="34.5" customHeight="1">
      <c r="A1846" s="71"/>
      <c r="B1846" s="3"/>
      <c r="C1846" s="3"/>
      <c r="D1846" s="25" t="s">
        <v>1740</v>
      </c>
      <c r="E1846" s="75">
        <v>7000</v>
      </c>
      <c r="F1846" s="136" t="s">
        <v>1117</v>
      </c>
      <c r="G1846" s="156"/>
      <c r="H1846" s="18">
        <v>90</v>
      </c>
      <c r="I1846" s="18">
        <f t="shared" si="28"/>
        <v>1.2857142857142858</v>
      </c>
    </row>
    <row r="1847" spans="1:9" ht="16.5" customHeight="1">
      <c r="A1847" s="60"/>
      <c r="B1847" s="64"/>
      <c r="C1847" s="64"/>
      <c r="D1847" s="24" t="s">
        <v>1741</v>
      </c>
      <c r="E1847" s="66">
        <v>5348</v>
      </c>
      <c r="F1847" s="147" t="s">
        <v>1742</v>
      </c>
      <c r="G1847" s="149"/>
      <c r="H1847" s="18">
        <v>0</v>
      </c>
      <c r="I1847" s="18">
        <f t="shared" si="28"/>
        <v>0</v>
      </c>
    </row>
    <row r="1848" spans="1:9" ht="32.25" customHeight="1">
      <c r="A1848" s="60"/>
      <c r="B1848" s="64"/>
      <c r="C1848" s="64"/>
      <c r="D1848" s="24" t="s">
        <v>1743</v>
      </c>
      <c r="E1848" s="66">
        <v>13500</v>
      </c>
      <c r="F1848" s="147" t="s">
        <v>1744</v>
      </c>
      <c r="G1848" s="149"/>
      <c r="H1848" s="18">
        <v>1107</v>
      </c>
      <c r="I1848" s="18">
        <f t="shared" si="28"/>
        <v>6.709090909090909</v>
      </c>
    </row>
    <row r="1849" spans="1:9" ht="16.5" customHeight="1">
      <c r="A1849" s="60"/>
      <c r="B1849" s="64"/>
      <c r="C1849" s="65" t="s">
        <v>426</v>
      </c>
      <c r="D1849" s="24" t="s">
        <v>427</v>
      </c>
      <c r="E1849" s="66">
        <v>27500</v>
      </c>
      <c r="F1849" s="147" t="s">
        <v>1745</v>
      </c>
      <c r="G1849" s="149"/>
      <c r="H1849" s="18">
        <f>H1850+H1851+H1852</f>
        <v>21499.260000000002</v>
      </c>
      <c r="I1849" s="18">
        <f t="shared" si="28"/>
        <v>99.9965581395349</v>
      </c>
    </row>
    <row r="1850" spans="1:9" ht="31.5" customHeight="1">
      <c r="A1850" s="60"/>
      <c r="B1850" s="64"/>
      <c r="C1850" s="64"/>
      <c r="D1850" s="24" t="s">
        <v>1645</v>
      </c>
      <c r="E1850" s="66">
        <v>6000</v>
      </c>
      <c r="F1850" s="147" t="s">
        <v>133</v>
      </c>
      <c r="G1850" s="149"/>
      <c r="H1850" s="18">
        <v>0</v>
      </c>
      <c r="I1850" s="18"/>
    </row>
    <row r="1851" spans="1:9" ht="22.5" customHeight="1">
      <c r="A1851" s="60"/>
      <c r="B1851" s="64"/>
      <c r="C1851" s="64"/>
      <c r="D1851" s="24" t="s">
        <v>1746</v>
      </c>
      <c r="E1851" s="66">
        <v>13500</v>
      </c>
      <c r="F1851" s="147" t="s">
        <v>1747</v>
      </c>
      <c r="G1851" s="149"/>
      <c r="H1851" s="18">
        <v>13499.25</v>
      </c>
      <c r="I1851" s="18">
        <f t="shared" si="28"/>
        <v>99.99444444444444</v>
      </c>
    </row>
    <row r="1852" spans="1:9" ht="16.5" customHeight="1">
      <c r="A1852" s="60"/>
      <c r="B1852" s="64"/>
      <c r="C1852" s="64"/>
      <c r="D1852" s="24" t="s">
        <v>1748</v>
      </c>
      <c r="E1852" s="66">
        <v>8000</v>
      </c>
      <c r="F1852" s="147" t="s">
        <v>177</v>
      </c>
      <c r="G1852" s="149"/>
      <c r="H1852" s="18">
        <v>8000.01</v>
      </c>
      <c r="I1852" s="18">
        <f t="shared" si="28"/>
        <v>100.000125</v>
      </c>
    </row>
    <row r="1853" spans="1:9" ht="16.5" customHeight="1">
      <c r="A1853" s="56" t="s">
        <v>1749</v>
      </c>
      <c r="B1853" s="57"/>
      <c r="C1853" s="57"/>
      <c r="D1853" s="58" t="s">
        <v>1750</v>
      </c>
      <c r="E1853" s="59">
        <f>E1854+E1886+E1889+E1942+E1948+E1952+E1988</f>
        <v>3942751</v>
      </c>
      <c r="F1853" s="157">
        <f>F1854+F1886+F1889+F1942+F1948+F1952+F1988</f>
        <v>3338244</v>
      </c>
      <c r="G1853" s="158"/>
      <c r="H1853" s="23">
        <f>H1854+H1886+H1889+H1942+H1948+H1952+H1988</f>
        <v>996828.86</v>
      </c>
      <c r="I1853" s="23">
        <f t="shared" si="28"/>
        <v>29.86087475930459</v>
      </c>
    </row>
    <row r="1854" spans="1:9" ht="16.5" customHeight="1">
      <c r="A1854" s="60"/>
      <c r="B1854" s="61" t="s">
        <v>1751</v>
      </c>
      <c r="C1854" s="61"/>
      <c r="D1854" s="62" t="s">
        <v>1752</v>
      </c>
      <c r="E1854" s="63">
        <f>E1856+E1858+E1878+E1884</f>
        <v>79357</v>
      </c>
      <c r="F1854" s="150">
        <f>F1856+F1858+F1878+F1884</f>
        <v>87947</v>
      </c>
      <c r="G1854" s="151"/>
      <c r="H1854" s="21">
        <f>H1856+H1858+H1878+H1884</f>
        <v>25900.31</v>
      </c>
      <c r="I1854" s="21">
        <f t="shared" si="28"/>
        <v>29.449907330551355</v>
      </c>
    </row>
    <row r="1855" spans="1:9" s="6" customFormat="1" ht="16.5" customHeight="1">
      <c r="A1855" s="99"/>
      <c r="B1855" s="7"/>
      <c r="C1855" s="97"/>
      <c r="D1855" s="81" t="s">
        <v>247</v>
      </c>
      <c r="E1855" s="82">
        <v>0</v>
      </c>
      <c r="F1855" s="134" t="str">
        <f>F1856</f>
        <v>6 000,00</v>
      </c>
      <c r="G1855" s="148"/>
      <c r="H1855" s="19">
        <f>H1856</f>
        <v>3600</v>
      </c>
      <c r="I1855" s="19">
        <f t="shared" si="28"/>
        <v>60</v>
      </c>
    </row>
    <row r="1856" spans="1:9" ht="21.75" customHeight="1">
      <c r="A1856" s="60"/>
      <c r="B1856" s="3"/>
      <c r="C1856" s="65" t="s">
        <v>1753</v>
      </c>
      <c r="D1856" s="24" t="s">
        <v>1754</v>
      </c>
      <c r="E1856" s="66">
        <v>0</v>
      </c>
      <c r="F1856" s="147" t="s">
        <v>446</v>
      </c>
      <c r="G1856" s="149"/>
      <c r="H1856" s="18">
        <v>3600</v>
      </c>
      <c r="I1856" s="18">
        <f t="shared" si="28"/>
        <v>60</v>
      </c>
    </row>
    <row r="1857" spans="1:9" ht="33" customHeight="1">
      <c r="A1857" s="60"/>
      <c r="B1857" s="64"/>
      <c r="C1857" s="64"/>
      <c r="D1857" s="24" t="s">
        <v>1755</v>
      </c>
      <c r="E1857" s="66">
        <v>0</v>
      </c>
      <c r="F1857" s="147" t="s">
        <v>446</v>
      </c>
      <c r="G1857" s="149"/>
      <c r="H1857" s="18">
        <v>3600</v>
      </c>
      <c r="I1857" s="18">
        <f t="shared" si="28"/>
        <v>60</v>
      </c>
    </row>
    <row r="1858" spans="1:9" ht="16.5" customHeight="1">
      <c r="A1858" s="60"/>
      <c r="B1858" s="64"/>
      <c r="C1858" s="65" t="s">
        <v>205</v>
      </c>
      <c r="D1858" s="24" t="s">
        <v>128</v>
      </c>
      <c r="E1858" s="66">
        <f>SUM(E1859:E1877)</f>
        <v>21857</v>
      </c>
      <c r="F1858" s="147">
        <f>F1859+F1860+F1861+F1862+F1863+F1864+F1865+F1866+F1867+F1868+F1869+F1870+F1871+F1872+F1873+F1874+F1875+F1876+F1877</f>
        <v>21771</v>
      </c>
      <c r="G1858" s="149"/>
      <c r="H1858" s="18">
        <f>SUM(H1859:H1877)</f>
        <v>5494.63</v>
      </c>
      <c r="I1858" s="18">
        <f t="shared" si="28"/>
        <v>25.238298654172983</v>
      </c>
    </row>
    <row r="1859" spans="1:9" ht="21" customHeight="1">
      <c r="A1859" s="60"/>
      <c r="B1859" s="64"/>
      <c r="C1859" s="64"/>
      <c r="D1859" s="24" t="s">
        <v>1756</v>
      </c>
      <c r="E1859" s="66">
        <v>500</v>
      </c>
      <c r="F1859" s="147" t="s">
        <v>233</v>
      </c>
      <c r="G1859" s="149"/>
      <c r="H1859" s="18">
        <v>498.88</v>
      </c>
      <c r="I1859" s="18">
        <f t="shared" si="28"/>
        <v>99.776</v>
      </c>
    </row>
    <row r="1860" spans="1:9" ht="30" customHeight="1">
      <c r="A1860" s="60"/>
      <c r="B1860" s="64"/>
      <c r="C1860" s="64"/>
      <c r="D1860" s="24" t="s">
        <v>1757</v>
      </c>
      <c r="E1860" s="66">
        <v>1700</v>
      </c>
      <c r="F1860" s="147">
        <v>700</v>
      </c>
      <c r="G1860" s="149"/>
      <c r="H1860" s="18">
        <v>0</v>
      </c>
      <c r="I1860" s="18">
        <f t="shared" si="28"/>
        <v>0</v>
      </c>
    </row>
    <row r="1861" spans="1:9" ht="30.75" customHeight="1">
      <c r="A1861" s="60"/>
      <c r="B1861" s="64"/>
      <c r="C1861" s="64"/>
      <c r="D1861" s="24" t="s">
        <v>1758</v>
      </c>
      <c r="E1861" s="66">
        <v>1400</v>
      </c>
      <c r="F1861" s="147">
        <v>119</v>
      </c>
      <c r="G1861" s="149"/>
      <c r="H1861" s="18">
        <v>0</v>
      </c>
      <c r="I1861" s="18">
        <f t="shared" si="28"/>
        <v>0</v>
      </c>
    </row>
    <row r="1862" spans="1:9" ht="27" customHeight="1">
      <c r="A1862" s="60"/>
      <c r="B1862" s="64"/>
      <c r="C1862" s="64"/>
      <c r="D1862" s="24" t="s">
        <v>1759</v>
      </c>
      <c r="E1862" s="66">
        <v>500</v>
      </c>
      <c r="F1862" s="147" t="s">
        <v>233</v>
      </c>
      <c r="G1862" s="149"/>
      <c r="H1862" s="18">
        <v>85.98</v>
      </c>
      <c r="I1862" s="18">
        <f t="shared" si="28"/>
        <v>17.196</v>
      </c>
    </row>
    <row r="1863" spans="1:9" ht="32.25" customHeight="1">
      <c r="A1863" s="60"/>
      <c r="B1863" s="64"/>
      <c r="C1863" s="64"/>
      <c r="D1863" s="24" t="s">
        <v>1760</v>
      </c>
      <c r="E1863" s="66">
        <v>1000</v>
      </c>
      <c r="F1863" s="147" t="s">
        <v>174</v>
      </c>
      <c r="G1863" s="149"/>
      <c r="H1863" s="18">
        <v>0</v>
      </c>
      <c r="I1863" s="18">
        <f t="shared" si="28"/>
        <v>0</v>
      </c>
    </row>
    <row r="1864" spans="1:9" ht="19.5" customHeight="1">
      <c r="A1864" s="60"/>
      <c r="B1864" s="64"/>
      <c r="C1864" s="64"/>
      <c r="D1864" s="24" t="s">
        <v>1761</v>
      </c>
      <c r="E1864" s="66">
        <v>1000</v>
      </c>
      <c r="F1864" s="147" t="s">
        <v>174</v>
      </c>
      <c r="G1864" s="149"/>
      <c r="H1864" s="18">
        <v>0</v>
      </c>
      <c r="I1864" s="18">
        <f t="shared" si="28"/>
        <v>0</v>
      </c>
    </row>
    <row r="1865" spans="1:9" ht="31.5" customHeight="1">
      <c r="A1865" s="67"/>
      <c r="B1865" s="50"/>
      <c r="C1865" s="50"/>
      <c r="D1865" s="11" t="s">
        <v>1762</v>
      </c>
      <c r="E1865" s="51">
        <v>639</v>
      </c>
      <c r="F1865" s="145" t="s">
        <v>1763</v>
      </c>
      <c r="G1865" s="133"/>
      <c r="H1865" s="18">
        <v>0</v>
      </c>
      <c r="I1865" s="18">
        <f t="shared" si="28"/>
        <v>0</v>
      </c>
    </row>
    <row r="1866" spans="1:9" ht="31.5" customHeight="1">
      <c r="A1866" s="68"/>
      <c r="B1866" s="69"/>
      <c r="C1866" s="69"/>
      <c r="D1866" s="14" t="s">
        <v>1764</v>
      </c>
      <c r="E1866" s="70">
        <v>1000</v>
      </c>
      <c r="F1866" s="152" t="s">
        <v>174</v>
      </c>
      <c r="G1866" s="153"/>
      <c r="H1866" s="18">
        <v>461.75</v>
      </c>
      <c r="I1866" s="18">
        <f t="shared" si="28"/>
        <v>46.175</v>
      </c>
    </row>
    <row r="1867" spans="1:9" ht="31.5" customHeight="1">
      <c r="A1867" s="71"/>
      <c r="B1867" s="3"/>
      <c r="C1867" s="3"/>
      <c r="D1867" s="9" t="s">
        <v>1790</v>
      </c>
      <c r="E1867" s="47">
        <v>500</v>
      </c>
      <c r="F1867" s="160" t="s">
        <v>233</v>
      </c>
      <c r="G1867" s="161"/>
      <c r="H1867" s="41">
        <v>0</v>
      </c>
      <c r="I1867" s="41">
        <f t="shared" si="28"/>
        <v>0</v>
      </c>
    </row>
    <row r="1868" spans="1:9" ht="33.75" customHeight="1">
      <c r="A1868" s="60"/>
      <c r="B1868" s="64"/>
      <c r="C1868" s="64"/>
      <c r="D1868" s="24" t="s">
        <v>1791</v>
      </c>
      <c r="E1868" s="66">
        <v>256</v>
      </c>
      <c r="F1868" s="147" t="s">
        <v>1792</v>
      </c>
      <c r="G1868" s="149"/>
      <c r="H1868" s="18">
        <v>0</v>
      </c>
      <c r="I1868" s="18">
        <f t="shared" si="28"/>
        <v>0</v>
      </c>
    </row>
    <row r="1869" spans="1:9" ht="30" customHeight="1">
      <c r="A1869" s="60"/>
      <c r="B1869" s="64"/>
      <c r="C1869" s="64"/>
      <c r="D1869" s="24" t="s">
        <v>1793</v>
      </c>
      <c r="E1869" s="66">
        <v>1500</v>
      </c>
      <c r="F1869" s="147" t="s">
        <v>340</v>
      </c>
      <c r="G1869" s="149"/>
      <c r="H1869" s="18">
        <v>495.92</v>
      </c>
      <c r="I1869" s="18">
        <f t="shared" si="28"/>
        <v>33.06133333333334</v>
      </c>
    </row>
    <row r="1870" spans="1:9" ht="20.25" customHeight="1">
      <c r="A1870" s="60"/>
      <c r="B1870" s="64"/>
      <c r="C1870" s="64"/>
      <c r="D1870" s="24" t="s">
        <v>1317</v>
      </c>
      <c r="E1870" s="66">
        <v>1000</v>
      </c>
      <c r="F1870" s="147" t="s">
        <v>174</v>
      </c>
      <c r="G1870" s="149"/>
      <c r="H1870" s="18"/>
      <c r="I1870" s="18">
        <f t="shared" si="28"/>
        <v>0</v>
      </c>
    </row>
    <row r="1871" spans="1:9" ht="18" customHeight="1">
      <c r="A1871" s="60"/>
      <c r="B1871" s="64"/>
      <c r="C1871" s="64"/>
      <c r="D1871" s="24" t="s">
        <v>1318</v>
      </c>
      <c r="E1871" s="66">
        <v>862</v>
      </c>
      <c r="F1871" s="147" t="s">
        <v>1794</v>
      </c>
      <c r="G1871" s="149"/>
      <c r="H1871" s="18">
        <v>534.85</v>
      </c>
      <c r="I1871" s="18">
        <f t="shared" si="28"/>
        <v>62.04756380510442</v>
      </c>
    </row>
    <row r="1872" spans="1:9" ht="30" customHeight="1">
      <c r="A1872" s="60"/>
      <c r="B1872" s="64"/>
      <c r="C1872" s="64"/>
      <c r="D1872" s="24" t="s">
        <v>1795</v>
      </c>
      <c r="E1872" s="66">
        <v>2000</v>
      </c>
      <c r="F1872" s="147" t="s">
        <v>187</v>
      </c>
      <c r="G1872" s="149"/>
      <c r="H1872" s="18">
        <v>0</v>
      </c>
      <c r="I1872" s="18">
        <f t="shared" si="28"/>
        <v>0</v>
      </c>
    </row>
    <row r="1873" spans="1:9" ht="20.25" customHeight="1">
      <c r="A1873" s="60"/>
      <c r="B1873" s="64"/>
      <c r="C1873" s="64"/>
      <c r="D1873" s="24" t="s">
        <v>1788</v>
      </c>
      <c r="E1873" s="66">
        <v>0</v>
      </c>
      <c r="F1873" s="147" t="s">
        <v>340</v>
      </c>
      <c r="G1873" s="149"/>
      <c r="H1873" s="18">
        <v>0</v>
      </c>
      <c r="I1873" s="18">
        <f t="shared" si="28"/>
        <v>0</v>
      </c>
    </row>
    <row r="1874" spans="1:9" ht="16.5" customHeight="1">
      <c r="A1874" s="60"/>
      <c r="B1874" s="64"/>
      <c r="C1874" s="64"/>
      <c r="D1874" s="24" t="s">
        <v>1796</v>
      </c>
      <c r="E1874" s="66">
        <v>3000</v>
      </c>
      <c r="F1874" s="147" t="s">
        <v>237</v>
      </c>
      <c r="G1874" s="149"/>
      <c r="H1874" s="18">
        <v>0</v>
      </c>
      <c r="I1874" s="18">
        <f t="shared" si="28"/>
        <v>0</v>
      </c>
    </row>
    <row r="1875" spans="1:9" ht="16.5" customHeight="1">
      <c r="A1875" s="60"/>
      <c r="B1875" s="64"/>
      <c r="C1875" s="64"/>
      <c r="D1875" s="24" t="s">
        <v>1797</v>
      </c>
      <c r="E1875" s="66">
        <v>0</v>
      </c>
      <c r="F1875" s="147" t="s">
        <v>1523</v>
      </c>
      <c r="G1875" s="149"/>
      <c r="H1875" s="18">
        <v>0</v>
      </c>
      <c r="I1875" s="18">
        <f aca="true" t="shared" si="29" ref="I1875:I1938">H1875/F1875%</f>
        <v>0</v>
      </c>
    </row>
    <row r="1876" spans="1:9" ht="16.5" customHeight="1">
      <c r="A1876" s="60"/>
      <c r="B1876" s="64"/>
      <c r="C1876" s="64"/>
      <c r="D1876" s="24" t="s">
        <v>407</v>
      </c>
      <c r="E1876" s="66"/>
      <c r="F1876" s="147">
        <v>205</v>
      </c>
      <c r="G1876" s="148"/>
      <c r="H1876" s="18">
        <v>204.81</v>
      </c>
      <c r="I1876" s="18">
        <f t="shared" si="29"/>
        <v>99.90731707317074</v>
      </c>
    </row>
    <row r="1877" spans="1:9" ht="18.75" customHeight="1">
      <c r="A1877" s="60"/>
      <c r="B1877" s="64"/>
      <c r="C1877" s="64"/>
      <c r="D1877" s="24" t="s">
        <v>1789</v>
      </c>
      <c r="E1877" s="66">
        <v>5000</v>
      </c>
      <c r="F1877" s="147" t="s">
        <v>185</v>
      </c>
      <c r="G1877" s="149"/>
      <c r="H1877" s="18">
        <v>3212.44</v>
      </c>
      <c r="I1877" s="18">
        <f t="shared" si="29"/>
        <v>64.2488</v>
      </c>
    </row>
    <row r="1878" spans="1:9" ht="16.5" customHeight="1">
      <c r="A1878" s="60"/>
      <c r="B1878" s="64"/>
      <c r="C1878" s="65" t="s">
        <v>112</v>
      </c>
      <c r="D1878" s="24" t="s">
        <v>113</v>
      </c>
      <c r="E1878" s="66">
        <v>17500</v>
      </c>
      <c r="F1878" s="147">
        <f>F1879+F1880+F1881+F1882+F1883</f>
        <v>20176</v>
      </c>
      <c r="G1878" s="149"/>
      <c r="H1878" s="18">
        <f>SUM(H1879:H1883)</f>
        <v>16685.68</v>
      </c>
      <c r="I1878" s="18">
        <f t="shared" si="29"/>
        <v>82.70063441712927</v>
      </c>
    </row>
    <row r="1879" spans="1:9" ht="28.5" customHeight="1">
      <c r="A1879" s="60"/>
      <c r="B1879" s="64"/>
      <c r="C1879" s="64"/>
      <c r="D1879" s="24" t="s">
        <v>1758</v>
      </c>
      <c r="E1879" s="66">
        <v>0</v>
      </c>
      <c r="F1879" s="147">
        <v>1281</v>
      </c>
      <c r="G1879" s="149"/>
      <c r="H1879" s="18">
        <v>1280.88</v>
      </c>
      <c r="I1879" s="18">
        <f t="shared" si="29"/>
        <v>99.99063231850117</v>
      </c>
    </row>
    <row r="1880" spans="1:9" ht="30" customHeight="1">
      <c r="A1880" s="60"/>
      <c r="B1880" s="64"/>
      <c r="C1880" s="64"/>
      <c r="D1880" s="24" t="s">
        <v>1757</v>
      </c>
      <c r="E1880" s="66">
        <v>0</v>
      </c>
      <c r="F1880" s="147">
        <v>1000</v>
      </c>
      <c r="G1880" s="148"/>
      <c r="H1880" s="18">
        <v>1000</v>
      </c>
      <c r="I1880" s="18">
        <f t="shared" si="29"/>
        <v>100</v>
      </c>
    </row>
    <row r="1881" spans="1:9" ht="16.5" customHeight="1">
      <c r="A1881" s="60"/>
      <c r="B1881" s="64"/>
      <c r="C1881" s="64"/>
      <c r="D1881" s="24" t="s">
        <v>1799</v>
      </c>
      <c r="E1881" s="66">
        <v>12500</v>
      </c>
      <c r="F1881" s="147">
        <v>10005</v>
      </c>
      <c r="G1881" s="149"/>
      <c r="H1881" s="18">
        <v>9993.8</v>
      </c>
      <c r="I1881" s="18">
        <f t="shared" si="29"/>
        <v>99.88805597201399</v>
      </c>
    </row>
    <row r="1882" spans="1:9" ht="16.5" customHeight="1">
      <c r="A1882" s="60"/>
      <c r="B1882" s="64"/>
      <c r="C1882" s="64"/>
      <c r="D1882" s="24" t="s">
        <v>1797</v>
      </c>
      <c r="E1882" s="66">
        <v>0</v>
      </c>
      <c r="F1882" s="147" t="s">
        <v>966</v>
      </c>
      <c r="G1882" s="149"/>
      <c r="H1882" s="18">
        <v>0</v>
      </c>
      <c r="I1882" s="18">
        <f t="shared" si="29"/>
        <v>0</v>
      </c>
    </row>
    <row r="1883" spans="1:9" ht="27.75" customHeight="1">
      <c r="A1883" s="60"/>
      <c r="B1883" s="64"/>
      <c r="C1883" s="64"/>
      <c r="D1883" s="24" t="s">
        <v>1798</v>
      </c>
      <c r="E1883" s="66">
        <v>5000</v>
      </c>
      <c r="F1883" s="147">
        <v>7290</v>
      </c>
      <c r="G1883" s="149"/>
      <c r="H1883" s="18">
        <v>4411</v>
      </c>
      <c r="I1883" s="18">
        <f t="shared" si="29"/>
        <v>60.50754458161865</v>
      </c>
    </row>
    <row r="1884" spans="1:9" ht="16.5" customHeight="1">
      <c r="A1884" s="60"/>
      <c r="B1884" s="64"/>
      <c r="C1884" s="65" t="s">
        <v>426</v>
      </c>
      <c r="D1884" s="24" t="s">
        <v>427</v>
      </c>
      <c r="E1884" s="66">
        <v>40000</v>
      </c>
      <c r="F1884" s="147" t="s">
        <v>396</v>
      </c>
      <c r="G1884" s="149"/>
      <c r="H1884" s="18">
        <f>H1885</f>
        <v>120</v>
      </c>
      <c r="I1884" s="18">
        <f t="shared" si="29"/>
        <v>0.3</v>
      </c>
    </row>
    <row r="1885" spans="1:9" ht="43.5" customHeight="1">
      <c r="A1885" s="60"/>
      <c r="B1885" s="64"/>
      <c r="C1885" s="64"/>
      <c r="D1885" s="24" t="s">
        <v>1800</v>
      </c>
      <c r="E1885" s="66">
        <v>40000</v>
      </c>
      <c r="F1885" s="147" t="s">
        <v>396</v>
      </c>
      <c r="G1885" s="149"/>
      <c r="H1885" s="18">
        <v>120</v>
      </c>
      <c r="I1885" s="18">
        <f t="shared" si="29"/>
        <v>0.3</v>
      </c>
    </row>
    <row r="1886" spans="1:9" ht="16.5" customHeight="1">
      <c r="A1886" s="60"/>
      <c r="B1886" s="61" t="s">
        <v>1801</v>
      </c>
      <c r="C1886" s="61"/>
      <c r="D1886" s="62" t="s">
        <v>1802</v>
      </c>
      <c r="E1886" s="63">
        <f>E1887</f>
        <v>19770</v>
      </c>
      <c r="F1886" s="150" t="s">
        <v>1803</v>
      </c>
      <c r="G1886" s="151"/>
      <c r="H1886" s="21">
        <f>H1887</f>
        <v>9454</v>
      </c>
      <c r="I1886" s="21">
        <f t="shared" si="29"/>
        <v>47.819929185634805</v>
      </c>
    </row>
    <row r="1887" spans="1:9" ht="16.5" customHeight="1">
      <c r="A1887" s="60"/>
      <c r="B1887" s="64"/>
      <c r="C1887" s="65" t="s">
        <v>262</v>
      </c>
      <c r="D1887" s="24" t="s">
        <v>263</v>
      </c>
      <c r="E1887" s="66">
        <v>19770</v>
      </c>
      <c r="F1887" s="147" t="s">
        <v>1803</v>
      </c>
      <c r="G1887" s="149"/>
      <c r="H1887" s="18">
        <v>9454</v>
      </c>
      <c r="I1887" s="18">
        <f t="shared" si="29"/>
        <v>47.819929185634805</v>
      </c>
    </row>
    <row r="1888" spans="1:9" ht="16.5" customHeight="1">
      <c r="A1888" s="67"/>
      <c r="B1888" s="50"/>
      <c r="C1888" s="50"/>
      <c r="D1888" s="11" t="s">
        <v>1808</v>
      </c>
      <c r="E1888" s="51">
        <v>19770</v>
      </c>
      <c r="F1888" s="145" t="s">
        <v>1803</v>
      </c>
      <c r="G1888" s="133"/>
      <c r="H1888" s="18">
        <v>9454</v>
      </c>
      <c r="I1888" s="18">
        <f t="shared" si="29"/>
        <v>47.819929185634805</v>
      </c>
    </row>
    <row r="1889" spans="1:9" ht="16.5" customHeight="1">
      <c r="A1889" s="73"/>
      <c r="B1889" s="93" t="s">
        <v>1809</v>
      </c>
      <c r="C1889" s="93"/>
      <c r="D1889" s="94" t="s">
        <v>1810</v>
      </c>
      <c r="E1889" s="95">
        <f>E1890+E1917+E1920+E1930+E1934+E1937+E1940</f>
        <v>1045364</v>
      </c>
      <c r="F1889" s="168">
        <f>F1890+F1917+F1920+F1930+F1934+F1937+F1940</f>
        <v>1125072</v>
      </c>
      <c r="G1889" s="169"/>
      <c r="H1889" s="21">
        <f>H1890+H1917+H1920+H1930+H1934+H1937+H1940</f>
        <v>545374.4</v>
      </c>
      <c r="I1889" s="21">
        <f t="shared" si="29"/>
        <v>48.47462206863206</v>
      </c>
    </row>
    <row r="1890" spans="1:9" ht="27.75" customHeight="1">
      <c r="A1890" s="60"/>
      <c r="B1890" s="64"/>
      <c r="C1890" s="65" t="s">
        <v>1753</v>
      </c>
      <c r="D1890" s="24" t="s">
        <v>1754</v>
      </c>
      <c r="E1890" s="66">
        <f>SUM(E1891:E1916)</f>
        <v>793862</v>
      </c>
      <c r="F1890" s="147">
        <f>F1891+F1892+F1893+F1894+F1895+F1896+F1897+F1898+F1899+F1900+F1901+F1902+F1903+F1904+F1905+F1906+F1907+F1908+F1909+F1910+F1911+F1912+F1913+F1914+F1915+F1916</f>
        <v>955473</v>
      </c>
      <c r="G1890" s="149"/>
      <c r="H1890" s="18">
        <f>SUM(H1891:H1916)</f>
        <v>435900</v>
      </c>
      <c r="I1890" s="18">
        <f t="shared" si="29"/>
        <v>45.62138333579285</v>
      </c>
    </row>
    <row r="1891" spans="1:9" ht="16.5" customHeight="1">
      <c r="A1891" s="60"/>
      <c r="B1891" s="64"/>
      <c r="C1891" s="64"/>
      <c r="D1891" s="24" t="s">
        <v>1811</v>
      </c>
      <c r="E1891" s="66">
        <v>14600</v>
      </c>
      <c r="F1891" s="147" t="s">
        <v>969</v>
      </c>
      <c r="G1891" s="149"/>
      <c r="H1891" s="18">
        <v>10200</v>
      </c>
      <c r="I1891" s="18">
        <f t="shared" si="29"/>
        <v>69.86301369863014</v>
      </c>
    </row>
    <row r="1892" spans="1:9" ht="16.5" customHeight="1">
      <c r="A1892" s="60"/>
      <c r="B1892" s="64"/>
      <c r="C1892" s="64"/>
      <c r="D1892" s="24" t="s">
        <v>1812</v>
      </c>
      <c r="E1892" s="66">
        <v>45000</v>
      </c>
      <c r="F1892" s="147" t="s">
        <v>731</v>
      </c>
      <c r="G1892" s="149"/>
      <c r="H1892" s="18">
        <v>26500</v>
      </c>
      <c r="I1892" s="18">
        <f t="shared" si="29"/>
        <v>44.166666666666664</v>
      </c>
    </row>
    <row r="1893" spans="1:9" ht="16.5" customHeight="1">
      <c r="A1893" s="60"/>
      <c r="B1893" s="64"/>
      <c r="C1893" s="64"/>
      <c r="D1893" s="24" t="s">
        <v>1813</v>
      </c>
      <c r="E1893" s="66">
        <v>214262</v>
      </c>
      <c r="F1893" s="147" t="s">
        <v>1814</v>
      </c>
      <c r="G1893" s="149"/>
      <c r="H1893" s="18">
        <v>108000</v>
      </c>
      <c r="I1893" s="18">
        <f t="shared" si="29"/>
        <v>50.40557821732272</v>
      </c>
    </row>
    <row r="1894" spans="1:9" ht="16.5" customHeight="1">
      <c r="A1894" s="60"/>
      <c r="B1894" s="64"/>
      <c r="C1894" s="64"/>
      <c r="D1894" s="24" t="s">
        <v>1815</v>
      </c>
      <c r="E1894" s="66">
        <v>400000</v>
      </c>
      <c r="F1894" s="147">
        <v>427255</v>
      </c>
      <c r="G1894" s="149"/>
      <c r="H1894" s="18">
        <v>239200</v>
      </c>
      <c r="I1894" s="18">
        <f t="shared" si="29"/>
        <v>55.98530151782893</v>
      </c>
    </row>
    <row r="1895" spans="1:9" ht="16.5" customHeight="1">
      <c r="A1895" s="60"/>
      <c r="B1895" s="64"/>
      <c r="C1895" s="64"/>
      <c r="D1895" s="24" t="s">
        <v>739</v>
      </c>
      <c r="E1895" s="66">
        <v>10000</v>
      </c>
      <c r="F1895" s="147" t="s">
        <v>271</v>
      </c>
      <c r="G1895" s="149"/>
      <c r="H1895" s="18">
        <v>0</v>
      </c>
      <c r="I1895" s="18">
        <f t="shared" si="29"/>
        <v>0</v>
      </c>
    </row>
    <row r="1896" spans="1:9" ht="16.5" customHeight="1">
      <c r="A1896" s="60"/>
      <c r="B1896" s="64"/>
      <c r="C1896" s="64"/>
      <c r="D1896" s="24" t="s">
        <v>1816</v>
      </c>
      <c r="E1896" s="66">
        <v>5000</v>
      </c>
      <c r="F1896" s="147" t="s">
        <v>185</v>
      </c>
      <c r="G1896" s="149"/>
      <c r="H1896" s="18">
        <v>5000</v>
      </c>
      <c r="I1896" s="18">
        <f t="shared" si="29"/>
        <v>100</v>
      </c>
    </row>
    <row r="1897" spans="1:9" ht="16.5" customHeight="1">
      <c r="A1897" s="60"/>
      <c r="B1897" s="64"/>
      <c r="C1897" s="64"/>
      <c r="D1897" s="24" t="s">
        <v>1817</v>
      </c>
      <c r="E1897" s="66">
        <v>5000</v>
      </c>
      <c r="F1897" s="147" t="s">
        <v>185</v>
      </c>
      <c r="G1897" s="149"/>
      <c r="H1897" s="18">
        <v>0</v>
      </c>
      <c r="I1897" s="18">
        <f t="shared" si="29"/>
        <v>0</v>
      </c>
    </row>
    <row r="1898" spans="1:9" ht="35.25" customHeight="1">
      <c r="A1898" s="60"/>
      <c r="B1898" s="64"/>
      <c r="C1898" s="64"/>
      <c r="D1898" s="24" t="s">
        <v>1818</v>
      </c>
      <c r="E1898" s="66">
        <v>30000</v>
      </c>
      <c r="F1898" s="147" t="s">
        <v>115</v>
      </c>
      <c r="G1898" s="149"/>
      <c r="H1898" s="18">
        <v>30000</v>
      </c>
      <c r="I1898" s="18">
        <f t="shared" si="29"/>
        <v>100</v>
      </c>
    </row>
    <row r="1899" spans="1:9" ht="16.5" customHeight="1">
      <c r="A1899" s="60"/>
      <c r="B1899" s="64"/>
      <c r="C1899" s="64"/>
      <c r="D1899" s="24" t="s">
        <v>1819</v>
      </c>
      <c r="E1899" s="66">
        <v>10000</v>
      </c>
      <c r="F1899" s="147" t="s">
        <v>271</v>
      </c>
      <c r="G1899" s="149"/>
      <c r="H1899" s="18">
        <v>0</v>
      </c>
      <c r="I1899" s="18">
        <f t="shared" si="29"/>
        <v>0</v>
      </c>
    </row>
    <row r="1900" spans="1:9" ht="16.5" customHeight="1">
      <c r="A1900" s="60"/>
      <c r="B1900" s="64"/>
      <c r="C1900" s="64"/>
      <c r="D1900" s="24" t="s">
        <v>1820</v>
      </c>
      <c r="E1900" s="66">
        <v>10000</v>
      </c>
      <c r="F1900" s="147" t="s">
        <v>271</v>
      </c>
      <c r="G1900" s="149"/>
      <c r="H1900" s="18">
        <v>2500</v>
      </c>
      <c r="I1900" s="18">
        <f t="shared" si="29"/>
        <v>25</v>
      </c>
    </row>
    <row r="1901" spans="1:9" ht="26.25" customHeight="1">
      <c r="A1901" s="60"/>
      <c r="B1901" s="64"/>
      <c r="C1901" s="64"/>
      <c r="D1901" s="24" t="s">
        <v>1821</v>
      </c>
      <c r="E1901" s="66">
        <v>3000</v>
      </c>
      <c r="F1901" s="147" t="s">
        <v>237</v>
      </c>
      <c r="G1901" s="149"/>
      <c r="H1901" s="18">
        <v>1500</v>
      </c>
      <c r="I1901" s="18">
        <f t="shared" si="29"/>
        <v>50</v>
      </c>
    </row>
    <row r="1902" spans="1:9" ht="15" customHeight="1">
      <c r="A1902" s="60"/>
      <c r="B1902" s="64"/>
      <c r="C1902" s="64"/>
      <c r="D1902" s="24" t="s">
        <v>738</v>
      </c>
      <c r="E1902" s="66">
        <v>5000</v>
      </c>
      <c r="F1902" s="147" t="s">
        <v>185</v>
      </c>
      <c r="G1902" s="149"/>
      <c r="H1902" s="18">
        <v>3100</v>
      </c>
      <c r="I1902" s="18">
        <f t="shared" si="29"/>
        <v>62</v>
      </c>
    </row>
    <row r="1903" spans="1:9" ht="32.25" customHeight="1">
      <c r="A1903" s="60"/>
      <c r="B1903" s="64"/>
      <c r="C1903" s="64"/>
      <c r="D1903" s="24" t="s">
        <v>1822</v>
      </c>
      <c r="E1903" s="66">
        <v>0</v>
      </c>
      <c r="F1903" s="147" t="s">
        <v>1139</v>
      </c>
      <c r="G1903" s="149"/>
      <c r="H1903" s="18">
        <v>0</v>
      </c>
      <c r="I1903" s="18">
        <f t="shared" si="29"/>
        <v>0</v>
      </c>
    </row>
    <row r="1904" spans="1:9" ht="22.5" customHeight="1">
      <c r="A1904" s="60"/>
      <c r="B1904" s="64"/>
      <c r="C1904" s="64"/>
      <c r="D1904" s="24" t="s">
        <v>1823</v>
      </c>
      <c r="E1904" s="66">
        <v>0</v>
      </c>
      <c r="F1904" s="147" t="s">
        <v>271</v>
      </c>
      <c r="G1904" s="149"/>
      <c r="H1904" s="18">
        <v>0</v>
      </c>
      <c r="I1904" s="18">
        <f t="shared" si="29"/>
        <v>0</v>
      </c>
    </row>
    <row r="1905" spans="1:9" ht="16.5" customHeight="1">
      <c r="A1905" s="60"/>
      <c r="B1905" s="64"/>
      <c r="C1905" s="64"/>
      <c r="D1905" s="24" t="s">
        <v>1824</v>
      </c>
      <c r="E1905" s="66">
        <v>3000</v>
      </c>
      <c r="F1905" s="147" t="s">
        <v>237</v>
      </c>
      <c r="G1905" s="149"/>
      <c r="H1905" s="18">
        <v>1500</v>
      </c>
      <c r="I1905" s="18">
        <f t="shared" si="29"/>
        <v>50</v>
      </c>
    </row>
    <row r="1906" spans="1:9" ht="17.25" customHeight="1">
      <c r="A1906" s="60"/>
      <c r="B1906" s="64"/>
      <c r="C1906" s="64"/>
      <c r="D1906" s="24" t="s">
        <v>1825</v>
      </c>
      <c r="E1906" s="66">
        <v>0</v>
      </c>
      <c r="F1906" s="147" t="s">
        <v>273</v>
      </c>
      <c r="G1906" s="149"/>
      <c r="H1906" s="18">
        <v>0</v>
      </c>
      <c r="I1906" s="18">
        <f t="shared" si="29"/>
        <v>0</v>
      </c>
    </row>
    <row r="1907" spans="1:9" ht="15" customHeight="1">
      <c r="A1907" s="60"/>
      <c r="B1907" s="64"/>
      <c r="C1907" s="64"/>
      <c r="D1907" s="24" t="s">
        <v>1826</v>
      </c>
      <c r="E1907" s="66">
        <v>5000</v>
      </c>
      <c r="F1907" s="147" t="s">
        <v>185</v>
      </c>
      <c r="G1907" s="149"/>
      <c r="H1907" s="18">
        <v>0</v>
      </c>
      <c r="I1907" s="18">
        <f t="shared" si="29"/>
        <v>0</v>
      </c>
    </row>
    <row r="1908" spans="1:9" ht="16.5" customHeight="1">
      <c r="A1908" s="60"/>
      <c r="B1908" s="64"/>
      <c r="C1908" s="64"/>
      <c r="D1908" s="24" t="s">
        <v>1827</v>
      </c>
      <c r="E1908" s="66">
        <v>5000</v>
      </c>
      <c r="F1908" s="147" t="s">
        <v>185</v>
      </c>
      <c r="G1908" s="149"/>
      <c r="H1908" s="18">
        <v>5000</v>
      </c>
      <c r="I1908" s="18">
        <f t="shared" si="29"/>
        <v>100</v>
      </c>
    </row>
    <row r="1909" spans="1:9" ht="16.5" customHeight="1">
      <c r="A1909" s="60"/>
      <c r="B1909" s="64"/>
      <c r="C1909" s="64"/>
      <c r="D1909" s="24" t="s">
        <v>1828</v>
      </c>
      <c r="E1909" s="66">
        <v>7000</v>
      </c>
      <c r="F1909" s="147" t="s">
        <v>1117</v>
      </c>
      <c r="G1909" s="149"/>
      <c r="H1909" s="18">
        <v>0</v>
      </c>
      <c r="I1909" s="18">
        <f t="shared" si="29"/>
        <v>0</v>
      </c>
    </row>
    <row r="1910" spans="1:9" ht="21" customHeight="1">
      <c r="A1910" s="60"/>
      <c r="B1910" s="64"/>
      <c r="C1910" s="64"/>
      <c r="D1910" s="24" t="s">
        <v>1829</v>
      </c>
      <c r="E1910" s="66">
        <v>6000</v>
      </c>
      <c r="F1910" s="147" t="s">
        <v>446</v>
      </c>
      <c r="G1910" s="149"/>
      <c r="H1910" s="18">
        <v>2100</v>
      </c>
      <c r="I1910" s="18">
        <f t="shared" si="29"/>
        <v>35</v>
      </c>
    </row>
    <row r="1911" spans="1:9" ht="16.5" customHeight="1">
      <c r="A1911" s="60"/>
      <c r="B1911" s="64"/>
      <c r="C1911" s="64"/>
      <c r="D1911" s="24" t="s">
        <v>1830</v>
      </c>
      <c r="E1911" s="66">
        <v>6000</v>
      </c>
      <c r="F1911" s="147" t="s">
        <v>446</v>
      </c>
      <c r="G1911" s="149"/>
      <c r="H1911" s="18">
        <v>0</v>
      </c>
      <c r="I1911" s="18">
        <f t="shared" si="29"/>
        <v>0</v>
      </c>
    </row>
    <row r="1912" spans="1:9" ht="16.5" customHeight="1">
      <c r="A1912" s="60"/>
      <c r="B1912" s="64"/>
      <c r="C1912" s="64"/>
      <c r="D1912" s="24" t="s">
        <v>1831</v>
      </c>
      <c r="E1912" s="66">
        <v>7000</v>
      </c>
      <c r="F1912" s="147" t="s">
        <v>1117</v>
      </c>
      <c r="G1912" s="149"/>
      <c r="H1912" s="18">
        <v>1300</v>
      </c>
      <c r="I1912" s="18">
        <f t="shared" si="29"/>
        <v>18.571428571428573</v>
      </c>
    </row>
    <row r="1913" spans="1:9" ht="16.5" customHeight="1">
      <c r="A1913" s="60"/>
      <c r="B1913" s="64"/>
      <c r="C1913" s="64"/>
      <c r="D1913" s="24" t="s">
        <v>1832</v>
      </c>
      <c r="E1913" s="66">
        <v>3000</v>
      </c>
      <c r="F1913" s="147" t="s">
        <v>237</v>
      </c>
      <c r="G1913" s="149"/>
      <c r="H1913" s="18">
        <v>0</v>
      </c>
      <c r="I1913" s="18">
        <f t="shared" si="29"/>
        <v>0</v>
      </c>
    </row>
    <row r="1914" spans="1:9" ht="16.5" customHeight="1">
      <c r="A1914" s="60"/>
      <c r="B1914" s="64"/>
      <c r="C1914" s="64"/>
      <c r="D1914" s="24" t="s">
        <v>410</v>
      </c>
      <c r="E1914" s="66">
        <v>0</v>
      </c>
      <c r="F1914" s="147">
        <v>1400</v>
      </c>
      <c r="G1914" s="148"/>
      <c r="H1914" s="18">
        <v>0</v>
      </c>
      <c r="I1914" s="18">
        <f t="shared" si="29"/>
        <v>0</v>
      </c>
    </row>
    <row r="1915" spans="1:9" ht="16.5" customHeight="1">
      <c r="A1915" s="67"/>
      <c r="B1915" s="50"/>
      <c r="C1915" s="50"/>
      <c r="D1915" s="11" t="s">
        <v>409</v>
      </c>
      <c r="E1915" s="51">
        <v>0</v>
      </c>
      <c r="F1915" s="145">
        <v>13456</v>
      </c>
      <c r="G1915" s="146"/>
      <c r="H1915" s="18">
        <v>0</v>
      </c>
      <c r="I1915" s="18">
        <f t="shared" si="29"/>
        <v>0</v>
      </c>
    </row>
    <row r="1916" spans="1:9" ht="16.5" customHeight="1">
      <c r="A1916" s="73"/>
      <c r="B1916" s="74"/>
      <c r="C1916" s="74"/>
      <c r="D1916" s="25" t="s">
        <v>408</v>
      </c>
      <c r="E1916" s="75">
        <v>0</v>
      </c>
      <c r="F1916" s="136">
        <v>8000</v>
      </c>
      <c r="G1916" s="156"/>
      <c r="H1916" s="18">
        <v>0</v>
      </c>
      <c r="I1916" s="18">
        <f t="shared" si="29"/>
        <v>0</v>
      </c>
    </row>
    <row r="1917" spans="1:9" ht="29.25" customHeight="1">
      <c r="A1917" s="60"/>
      <c r="B1917" s="64"/>
      <c r="C1917" s="65" t="s">
        <v>1804</v>
      </c>
      <c r="D1917" s="24" t="s">
        <v>1754</v>
      </c>
      <c r="E1917" s="66">
        <v>0</v>
      </c>
      <c r="F1917" s="147" t="s">
        <v>115</v>
      </c>
      <c r="G1917" s="149"/>
      <c r="H1917" s="18">
        <f>H1918+H1919</f>
        <v>4000</v>
      </c>
      <c r="I1917" s="18">
        <f t="shared" si="29"/>
        <v>13.333333333333334</v>
      </c>
    </row>
    <row r="1918" spans="1:9" ht="48" customHeight="1">
      <c r="A1918" s="60"/>
      <c r="B1918" s="64"/>
      <c r="C1918" s="64"/>
      <c r="D1918" s="24" t="s">
        <v>1807</v>
      </c>
      <c r="E1918" s="66">
        <v>0</v>
      </c>
      <c r="F1918" s="147" t="s">
        <v>752</v>
      </c>
      <c r="G1918" s="149"/>
      <c r="H1918" s="18">
        <v>0</v>
      </c>
      <c r="I1918" s="18">
        <f t="shared" si="29"/>
        <v>0</v>
      </c>
    </row>
    <row r="1919" spans="1:9" ht="33.75" customHeight="1">
      <c r="A1919" s="60"/>
      <c r="B1919" s="64"/>
      <c r="C1919" s="64"/>
      <c r="D1919" s="24" t="s">
        <v>1834</v>
      </c>
      <c r="E1919" s="66">
        <v>0</v>
      </c>
      <c r="F1919" s="147" t="s">
        <v>190</v>
      </c>
      <c r="G1919" s="149"/>
      <c r="H1919" s="18">
        <v>4000</v>
      </c>
      <c r="I1919" s="18">
        <f t="shared" si="29"/>
        <v>100</v>
      </c>
    </row>
    <row r="1920" spans="1:9" ht="16.5" customHeight="1">
      <c r="A1920" s="60"/>
      <c r="B1920" s="64"/>
      <c r="C1920" s="65" t="s">
        <v>205</v>
      </c>
      <c r="D1920" s="24" t="s">
        <v>128</v>
      </c>
      <c r="E1920" s="66">
        <f>SUM(E1921:E1929)</f>
        <v>19694</v>
      </c>
      <c r="F1920" s="147">
        <f>F1921+F1922+F1923+F1924+F1925+F1926+F1927+F1928+F1929</f>
        <v>20027</v>
      </c>
      <c r="G1920" s="149"/>
      <c r="H1920" s="18">
        <f>SUM(H1921:H1929)</f>
        <v>8641.92</v>
      </c>
      <c r="I1920" s="18">
        <f t="shared" si="29"/>
        <v>43.151345683327506</v>
      </c>
    </row>
    <row r="1921" spans="1:9" ht="16.5" customHeight="1">
      <c r="A1921" s="60"/>
      <c r="B1921" s="64"/>
      <c r="C1921" s="64"/>
      <c r="D1921" s="24" t="s">
        <v>1835</v>
      </c>
      <c r="E1921" s="66">
        <v>2500</v>
      </c>
      <c r="F1921" s="147" t="s">
        <v>393</v>
      </c>
      <c r="G1921" s="149"/>
      <c r="H1921" s="18">
        <v>0</v>
      </c>
      <c r="I1921" s="18">
        <f t="shared" si="29"/>
        <v>0</v>
      </c>
    </row>
    <row r="1922" spans="1:9" ht="27" customHeight="1">
      <c r="A1922" s="60"/>
      <c r="B1922" s="64"/>
      <c r="C1922" s="64"/>
      <c r="D1922" s="24" t="s">
        <v>1836</v>
      </c>
      <c r="E1922" s="66">
        <v>2299</v>
      </c>
      <c r="F1922" s="147" t="s">
        <v>1837</v>
      </c>
      <c r="G1922" s="149"/>
      <c r="H1922" s="18">
        <v>1999</v>
      </c>
      <c r="I1922" s="18">
        <f t="shared" si="29"/>
        <v>86.95084819486733</v>
      </c>
    </row>
    <row r="1923" spans="1:9" ht="30.75" customHeight="1">
      <c r="A1923" s="60"/>
      <c r="B1923" s="64"/>
      <c r="C1923" s="64"/>
      <c r="D1923" s="24" t="s">
        <v>1838</v>
      </c>
      <c r="E1923" s="66">
        <v>1395</v>
      </c>
      <c r="F1923" s="147" t="s">
        <v>1839</v>
      </c>
      <c r="G1923" s="149"/>
      <c r="H1923" s="18">
        <v>1395</v>
      </c>
      <c r="I1923" s="18">
        <f t="shared" si="29"/>
        <v>100</v>
      </c>
    </row>
    <row r="1924" spans="1:9" ht="35.25" customHeight="1">
      <c r="A1924" s="60"/>
      <c r="B1924" s="64"/>
      <c r="C1924" s="64"/>
      <c r="D1924" s="24" t="s">
        <v>1840</v>
      </c>
      <c r="E1924" s="66">
        <v>6000</v>
      </c>
      <c r="F1924" s="147" t="s">
        <v>446</v>
      </c>
      <c r="G1924" s="149"/>
      <c r="H1924" s="18">
        <v>3916.01</v>
      </c>
      <c r="I1924" s="18">
        <f t="shared" si="29"/>
        <v>65.26683333333334</v>
      </c>
    </row>
    <row r="1925" spans="1:9" ht="16.5" customHeight="1">
      <c r="A1925" s="60"/>
      <c r="B1925" s="64"/>
      <c r="C1925" s="64"/>
      <c r="D1925" s="24" t="s">
        <v>1841</v>
      </c>
      <c r="E1925" s="66">
        <v>1000</v>
      </c>
      <c r="F1925" s="147" t="s">
        <v>174</v>
      </c>
      <c r="G1925" s="149"/>
      <c r="H1925" s="18">
        <v>999.01</v>
      </c>
      <c r="I1925" s="18">
        <f t="shared" si="29"/>
        <v>99.901</v>
      </c>
    </row>
    <row r="1926" spans="1:9" ht="16.5" customHeight="1">
      <c r="A1926" s="60"/>
      <c r="B1926" s="64"/>
      <c r="C1926" s="64"/>
      <c r="D1926" s="24" t="s">
        <v>1842</v>
      </c>
      <c r="E1926" s="66">
        <v>2500</v>
      </c>
      <c r="F1926" s="147" t="s">
        <v>393</v>
      </c>
      <c r="G1926" s="149"/>
      <c r="H1926" s="18">
        <v>0</v>
      </c>
      <c r="I1926" s="18">
        <f t="shared" si="29"/>
        <v>0</v>
      </c>
    </row>
    <row r="1927" spans="1:9" ht="16.5" customHeight="1">
      <c r="A1927" s="60"/>
      <c r="B1927" s="64"/>
      <c r="C1927" s="64"/>
      <c r="D1927" s="24" t="s">
        <v>1843</v>
      </c>
      <c r="E1927" s="66">
        <v>0</v>
      </c>
      <c r="F1927" s="147" t="s">
        <v>1844</v>
      </c>
      <c r="G1927" s="149"/>
      <c r="H1927" s="18">
        <v>327</v>
      </c>
      <c r="I1927" s="18">
        <f t="shared" si="29"/>
        <v>100</v>
      </c>
    </row>
    <row r="1928" spans="1:9" ht="16.5" customHeight="1">
      <c r="A1928" s="60"/>
      <c r="B1928" s="64"/>
      <c r="C1928" s="64"/>
      <c r="D1928" s="24" t="s">
        <v>1845</v>
      </c>
      <c r="E1928" s="66">
        <v>4000</v>
      </c>
      <c r="F1928" s="147" t="s">
        <v>190</v>
      </c>
      <c r="G1928" s="149"/>
      <c r="H1928" s="18">
        <v>0</v>
      </c>
      <c r="I1928" s="18">
        <f t="shared" si="29"/>
        <v>0</v>
      </c>
    </row>
    <row r="1929" spans="1:9" ht="16.5" customHeight="1">
      <c r="A1929" s="60"/>
      <c r="B1929" s="64"/>
      <c r="C1929" s="64"/>
      <c r="D1929" s="24" t="s">
        <v>1846</v>
      </c>
      <c r="E1929" s="66">
        <v>0</v>
      </c>
      <c r="F1929" s="147" t="s">
        <v>1847</v>
      </c>
      <c r="G1929" s="149"/>
      <c r="H1929" s="18">
        <v>5.9</v>
      </c>
      <c r="I1929" s="18">
        <f t="shared" si="29"/>
        <v>98.33333333333334</v>
      </c>
    </row>
    <row r="1930" spans="1:9" ht="16.5" customHeight="1">
      <c r="A1930" s="60"/>
      <c r="B1930" s="64"/>
      <c r="C1930" s="65" t="s">
        <v>143</v>
      </c>
      <c r="D1930" s="24" t="s">
        <v>144</v>
      </c>
      <c r="E1930" s="66">
        <v>18776</v>
      </c>
      <c r="F1930" s="147" t="s">
        <v>1848</v>
      </c>
      <c r="G1930" s="149"/>
      <c r="H1930" s="18">
        <f>H1931+H1932+H1933</f>
        <v>5948.59</v>
      </c>
      <c r="I1930" s="18">
        <f t="shared" si="29"/>
        <v>32.24342782806656</v>
      </c>
    </row>
    <row r="1931" spans="1:9" ht="16.5" customHeight="1">
      <c r="A1931" s="60"/>
      <c r="B1931" s="64"/>
      <c r="C1931" s="64"/>
      <c r="D1931" s="24" t="s">
        <v>1849</v>
      </c>
      <c r="E1931" s="66">
        <v>3500</v>
      </c>
      <c r="F1931" s="147" t="s">
        <v>176</v>
      </c>
      <c r="G1931" s="149"/>
      <c r="H1931" s="18">
        <v>0</v>
      </c>
      <c r="I1931" s="18">
        <f t="shared" si="29"/>
        <v>0</v>
      </c>
    </row>
    <row r="1932" spans="1:9" ht="30" customHeight="1">
      <c r="A1932" s="60"/>
      <c r="B1932" s="64"/>
      <c r="C1932" s="64"/>
      <c r="D1932" s="24" t="s">
        <v>1850</v>
      </c>
      <c r="E1932" s="66">
        <v>9000</v>
      </c>
      <c r="F1932" s="147" t="s">
        <v>1851</v>
      </c>
      <c r="G1932" s="149"/>
      <c r="H1932" s="18">
        <v>0</v>
      </c>
      <c r="I1932" s="18">
        <f t="shared" si="29"/>
        <v>0</v>
      </c>
    </row>
    <row r="1933" spans="1:9" ht="16.5" customHeight="1">
      <c r="A1933" s="60"/>
      <c r="B1933" s="64"/>
      <c r="C1933" s="64"/>
      <c r="D1933" s="24" t="s">
        <v>1843</v>
      </c>
      <c r="E1933" s="66">
        <v>6276</v>
      </c>
      <c r="F1933" s="147" t="s">
        <v>1852</v>
      </c>
      <c r="G1933" s="149"/>
      <c r="H1933" s="18">
        <v>5948.59</v>
      </c>
      <c r="I1933" s="18">
        <f t="shared" si="29"/>
        <v>99.9931080853925</v>
      </c>
    </row>
    <row r="1934" spans="1:9" ht="16.5" customHeight="1">
      <c r="A1934" s="60"/>
      <c r="B1934" s="64"/>
      <c r="C1934" s="65" t="s">
        <v>112</v>
      </c>
      <c r="D1934" s="24" t="s">
        <v>113</v>
      </c>
      <c r="E1934" s="66">
        <v>3032</v>
      </c>
      <c r="F1934" s="147" t="s">
        <v>1853</v>
      </c>
      <c r="G1934" s="149"/>
      <c r="H1934" s="18">
        <f>H1935+H1936</f>
        <v>0</v>
      </c>
      <c r="I1934" s="18">
        <f t="shared" si="29"/>
        <v>0</v>
      </c>
    </row>
    <row r="1935" spans="1:9" ht="18" customHeight="1">
      <c r="A1935" s="60"/>
      <c r="B1935" s="64"/>
      <c r="C1935" s="64"/>
      <c r="D1935" s="24" t="s">
        <v>1854</v>
      </c>
      <c r="E1935" s="66">
        <v>600</v>
      </c>
      <c r="F1935" s="147" t="s">
        <v>966</v>
      </c>
      <c r="G1935" s="149"/>
      <c r="H1935" s="18">
        <v>0</v>
      </c>
      <c r="I1935" s="18">
        <f t="shared" si="29"/>
        <v>0</v>
      </c>
    </row>
    <row r="1936" spans="1:9" ht="27" customHeight="1">
      <c r="A1936" s="60"/>
      <c r="B1936" s="64"/>
      <c r="C1936" s="64"/>
      <c r="D1936" s="24" t="s">
        <v>1780</v>
      </c>
      <c r="E1936" s="66">
        <v>2432</v>
      </c>
      <c r="F1936" s="147" t="s">
        <v>1855</v>
      </c>
      <c r="G1936" s="149"/>
      <c r="H1936" s="18">
        <v>0</v>
      </c>
      <c r="I1936" s="18">
        <f t="shared" si="29"/>
        <v>0</v>
      </c>
    </row>
    <row r="1937" spans="1:9" ht="16.5" customHeight="1">
      <c r="A1937" s="60"/>
      <c r="B1937" s="64"/>
      <c r="C1937" s="65" t="s">
        <v>156</v>
      </c>
      <c r="D1937" s="24" t="s">
        <v>157</v>
      </c>
      <c r="E1937" s="66">
        <v>204000</v>
      </c>
      <c r="F1937" s="147" t="s">
        <v>1856</v>
      </c>
      <c r="G1937" s="149"/>
      <c r="H1937" s="18">
        <f>H1938+H1939</f>
        <v>84959.98</v>
      </c>
      <c r="I1937" s="18">
        <f t="shared" si="29"/>
        <v>92.25655058583358</v>
      </c>
    </row>
    <row r="1938" spans="1:9" ht="30" customHeight="1">
      <c r="A1938" s="67"/>
      <c r="B1938" s="50"/>
      <c r="C1938" s="50"/>
      <c r="D1938" s="11" t="s">
        <v>1840</v>
      </c>
      <c r="E1938" s="51">
        <v>4000</v>
      </c>
      <c r="F1938" s="145" t="s">
        <v>190</v>
      </c>
      <c r="G1938" s="133"/>
      <c r="H1938" s="18">
        <v>0</v>
      </c>
      <c r="I1938" s="18">
        <f t="shared" si="29"/>
        <v>0</v>
      </c>
    </row>
    <row r="1939" spans="1:9" ht="34.5" customHeight="1">
      <c r="A1939" s="73"/>
      <c r="B1939" s="74"/>
      <c r="C1939" s="74"/>
      <c r="D1939" s="25" t="s">
        <v>1779</v>
      </c>
      <c r="E1939" s="75">
        <v>200000</v>
      </c>
      <c r="F1939" s="136" t="s">
        <v>1857</v>
      </c>
      <c r="G1939" s="156"/>
      <c r="H1939" s="18">
        <v>84959.98</v>
      </c>
      <c r="I1939" s="18">
        <f aca="true" t="shared" si="30" ref="I1939:I2002">H1939/F1939%</f>
        <v>96.44569819845387</v>
      </c>
    </row>
    <row r="1940" spans="1:9" ht="16.5" customHeight="1">
      <c r="A1940" s="60"/>
      <c r="B1940" s="64"/>
      <c r="C1940" s="65" t="s">
        <v>426</v>
      </c>
      <c r="D1940" s="24" t="s">
        <v>427</v>
      </c>
      <c r="E1940" s="66">
        <v>6000</v>
      </c>
      <c r="F1940" s="147" t="s">
        <v>446</v>
      </c>
      <c r="G1940" s="149"/>
      <c r="H1940" s="18">
        <v>5923.91</v>
      </c>
      <c r="I1940" s="18">
        <f t="shared" si="30"/>
        <v>98.73183333333333</v>
      </c>
    </row>
    <row r="1941" spans="1:9" ht="16.5" customHeight="1">
      <c r="A1941" s="60"/>
      <c r="B1941" s="64"/>
      <c r="C1941" s="64"/>
      <c r="D1941" s="24" t="s">
        <v>1859</v>
      </c>
      <c r="E1941" s="66">
        <v>6000</v>
      </c>
      <c r="F1941" s="147" t="s">
        <v>446</v>
      </c>
      <c r="G1941" s="149"/>
      <c r="H1941" s="18">
        <v>5923.91</v>
      </c>
      <c r="I1941" s="18">
        <f t="shared" si="30"/>
        <v>98.73183333333333</v>
      </c>
    </row>
    <row r="1942" spans="1:9" ht="16.5" customHeight="1">
      <c r="A1942" s="60"/>
      <c r="B1942" s="61" t="s">
        <v>1860</v>
      </c>
      <c r="C1942" s="61"/>
      <c r="D1942" s="62" t="s">
        <v>1861</v>
      </c>
      <c r="E1942" s="63">
        <f>E1943</f>
        <v>519660</v>
      </c>
      <c r="F1942" s="150" t="s">
        <v>1862</v>
      </c>
      <c r="G1942" s="151"/>
      <c r="H1942" s="21">
        <f>H1943</f>
        <v>279330</v>
      </c>
      <c r="I1942" s="21">
        <f t="shared" si="30"/>
        <v>50.818687916166354</v>
      </c>
    </row>
    <row r="1943" spans="1:9" ht="22.5" customHeight="1">
      <c r="A1943" s="60"/>
      <c r="B1943" s="64"/>
      <c r="C1943" s="65" t="s">
        <v>1753</v>
      </c>
      <c r="D1943" s="24" t="s">
        <v>1754</v>
      </c>
      <c r="E1943" s="66">
        <v>519660</v>
      </c>
      <c r="F1943" s="147" t="s">
        <v>1862</v>
      </c>
      <c r="G1943" s="149"/>
      <c r="H1943" s="18">
        <f>SUM(H1944:H1947)</f>
        <v>279330</v>
      </c>
      <c r="I1943" s="18">
        <f t="shared" si="30"/>
        <v>50.818687916166354</v>
      </c>
    </row>
    <row r="1944" spans="1:9" ht="16.5" customHeight="1">
      <c r="A1944" s="60"/>
      <c r="B1944" s="64"/>
      <c r="C1944" s="64"/>
      <c r="D1944" s="24" t="s">
        <v>1863</v>
      </c>
      <c r="E1944" s="66">
        <v>510660</v>
      </c>
      <c r="F1944" s="147" t="s">
        <v>1864</v>
      </c>
      <c r="G1944" s="149"/>
      <c r="H1944" s="18">
        <v>275330</v>
      </c>
      <c r="I1944" s="18">
        <f t="shared" si="30"/>
        <v>50.92479562016794</v>
      </c>
    </row>
    <row r="1945" spans="1:9" ht="16.5" customHeight="1">
      <c r="A1945" s="60"/>
      <c r="B1945" s="64"/>
      <c r="C1945" s="64"/>
      <c r="D1945" s="24" t="s">
        <v>1865</v>
      </c>
      <c r="E1945" s="66">
        <v>5000</v>
      </c>
      <c r="F1945" s="147" t="s">
        <v>185</v>
      </c>
      <c r="G1945" s="149"/>
      <c r="H1945" s="18">
        <v>0</v>
      </c>
      <c r="I1945" s="18">
        <f t="shared" si="30"/>
        <v>0</v>
      </c>
    </row>
    <row r="1946" spans="1:9" ht="16.5" customHeight="1">
      <c r="A1946" s="60"/>
      <c r="B1946" s="64"/>
      <c r="C1946" s="64"/>
      <c r="D1946" s="24" t="s">
        <v>1866</v>
      </c>
      <c r="E1946" s="66">
        <v>1000</v>
      </c>
      <c r="F1946" s="147" t="s">
        <v>174</v>
      </c>
      <c r="G1946" s="149"/>
      <c r="H1946" s="18">
        <v>1000</v>
      </c>
      <c r="I1946" s="18">
        <f t="shared" si="30"/>
        <v>100</v>
      </c>
    </row>
    <row r="1947" spans="1:9" ht="16.5" customHeight="1">
      <c r="A1947" s="60"/>
      <c r="B1947" s="64"/>
      <c r="C1947" s="64"/>
      <c r="D1947" s="24" t="s">
        <v>1867</v>
      </c>
      <c r="E1947" s="66">
        <v>3000</v>
      </c>
      <c r="F1947" s="147" t="s">
        <v>237</v>
      </c>
      <c r="G1947" s="149"/>
      <c r="H1947" s="18">
        <v>3000</v>
      </c>
      <c r="I1947" s="18">
        <f t="shared" si="30"/>
        <v>100</v>
      </c>
    </row>
    <row r="1948" spans="1:9" ht="16.5" customHeight="1">
      <c r="A1948" s="60"/>
      <c r="B1948" s="61" t="s">
        <v>1868</v>
      </c>
      <c r="C1948" s="61"/>
      <c r="D1948" s="62" t="s">
        <v>1869</v>
      </c>
      <c r="E1948" s="63">
        <f>E1949</f>
        <v>229000</v>
      </c>
      <c r="F1948" s="150" t="s">
        <v>1870</v>
      </c>
      <c r="G1948" s="151"/>
      <c r="H1948" s="21">
        <f>H1949</f>
        <v>110800</v>
      </c>
      <c r="I1948" s="21">
        <f t="shared" si="30"/>
        <v>46.35983263598327</v>
      </c>
    </row>
    <row r="1949" spans="1:9" ht="20.25" customHeight="1">
      <c r="A1949" s="60"/>
      <c r="B1949" s="64"/>
      <c r="C1949" s="65" t="s">
        <v>1753</v>
      </c>
      <c r="D1949" s="24" t="s">
        <v>1754</v>
      </c>
      <c r="E1949" s="66">
        <f>E1950+E1951</f>
        <v>229000</v>
      </c>
      <c r="F1949" s="147" t="s">
        <v>1870</v>
      </c>
      <c r="G1949" s="149"/>
      <c r="H1949" s="18">
        <f>H1950+H1951</f>
        <v>110800</v>
      </c>
      <c r="I1949" s="18">
        <f t="shared" si="30"/>
        <v>46.35983263598327</v>
      </c>
    </row>
    <row r="1950" spans="1:9" ht="16.5" customHeight="1">
      <c r="A1950" s="60"/>
      <c r="B1950" s="64"/>
      <c r="C1950" s="64"/>
      <c r="D1950" s="24" t="s">
        <v>1871</v>
      </c>
      <c r="E1950" s="66">
        <v>214000</v>
      </c>
      <c r="F1950" s="147" t="s">
        <v>1872</v>
      </c>
      <c r="G1950" s="149"/>
      <c r="H1950" s="18">
        <v>110800</v>
      </c>
      <c r="I1950" s="18">
        <f t="shared" si="30"/>
        <v>49.464285714285715</v>
      </c>
    </row>
    <row r="1951" spans="1:9" ht="16.5" customHeight="1">
      <c r="A1951" s="60"/>
      <c r="B1951" s="64"/>
      <c r="C1951" s="64"/>
      <c r="D1951" s="24" t="s">
        <v>1833</v>
      </c>
      <c r="E1951" s="66">
        <v>15000</v>
      </c>
      <c r="F1951" s="147" t="s">
        <v>131</v>
      </c>
      <c r="G1951" s="149"/>
      <c r="H1951" s="18">
        <v>0</v>
      </c>
      <c r="I1951" s="18">
        <f t="shared" si="30"/>
        <v>0</v>
      </c>
    </row>
    <row r="1952" spans="1:9" ht="16.5" customHeight="1">
      <c r="A1952" s="60"/>
      <c r="B1952" s="61" t="s">
        <v>1873</v>
      </c>
      <c r="C1952" s="61"/>
      <c r="D1952" s="62" t="s">
        <v>1874</v>
      </c>
      <c r="E1952" s="63">
        <f>E1953+E1963+E1965+E1968+E1973+E1978+E1980+E1984+E1986</f>
        <v>2048500</v>
      </c>
      <c r="F1952" s="150">
        <f>F1953+F1963+F1965+F1968+F1973+F1978+F1980+F1982+F1984+F1986</f>
        <v>1226901</v>
      </c>
      <c r="G1952" s="151"/>
      <c r="H1952" s="21">
        <f>H1953+H1963+H1965+H1968+H1973+H1978+H1980+H1982+H1984+H1986</f>
        <v>25970.15</v>
      </c>
      <c r="I1952" s="21">
        <f t="shared" si="30"/>
        <v>2.1167274295155027</v>
      </c>
    </row>
    <row r="1953" spans="1:9" ht="30" customHeight="1">
      <c r="A1953" s="60"/>
      <c r="B1953" s="64"/>
      <c r="C1953" s="65" t="s">
        <v>1875</v>
      </c>
      <c r="D1953" s="24" t="s">
        <v>1876</v>
      </c>
      <c r="E1953" s="66">
        <v>280000</v>
      </c>
      <c r="F1953" s="147" t="s">
        <v>1877</v>
      </c>
      <c r="G1953" s="149"/>
      <c r="H1953" s="18">
        <f>H1954</f>
        <v>0</v>
      </c>
      <c r="I1953" s="18">
        <f t="shared" si="30"/>
        <v>0</v>
      </c>
    </row>
    <row r="1954" spans="1:9" ht="16.5" customHeight="1">
      <c r="A1954" s="60"/>
      <c r="B1954" s="64"/>
      <c r="C1954" s="64"/>
      <c r="D1954" s="24" t="s">
        <v>1878</v>
      </c>
      <c r="E1954" s="66">
        <v>280000</v>
      </c>
      <c r="F1954" s="147" t="s">
        <v>1879</v>
      </c>
      <c r="G1954" s="149"/>
      <c r="H1954" s="18">
        <v>0</v>
      </c>
      <c r="I1954" s="18">
        <f t="shared" si="30"/>
        <v>0</v>
      </c>
    </row>
    <row r="1955" spans="1:9" ht="29.25" customHeight="1">
      <c r="A1955" s="60"/>
      <c r="B1955" s="64"/>
      <c r="C1955" s="64"/>
      <c r="D1955" s="24" t="s">
        <v>1880</v>
      </c>
      <c r="E1955" s="66">
        <v>0</v>
      </c>
      <c r="F1955" s="147" t="s">
        <v>131</v>
      </c>
      <c r="G1955" s="149"/>
      <c r="H1955" s="18">
        <v>0</v>
      </c>
      <c r="I1955" s="18">
        <f t="shared" si="30"/>
        <v>0</v>
      </c>
    </row>
    <row r="1956" spans="1:9" ht="43.5" customHeight="1">
      <c r="A1956" s="60"/>
      <c r="B1956" s="64"/>
      <c r="C1956" s="64"/>
      <c r="D1956" s="24" t="s">
        <v>1881</v>
      </c>
      <c r="E1956" s="66">
        <v>0</v>
      </c>
      <c r="F1956" s="147" t="s">
        <v>396</v>
      </c>
      <c r="G1956" s="149"/>
      <c r="H1956" s="18">
        <v>0</v>
      </c>
      <c r="I1956" s="18">
        <f t="shared" si="30"/>
        <v>0</v>
      </c>
    </row>
    <row r="1957" spans="1:9" ht="35.25" customHeight="1">
      <c r="A1957" s="60"/>
      <c r="B1957" s="64"/>
      <c r="C1957" s="64"/>
      <c r="D1957" s="24" t="s">
        <v>0</v>
      </c>
      <c r="E1957" s="66">
        <v>0</v>
      </c>
      <c r="F1957" s="147" t="s">
        <v>115</v>
      </c>
      <c r="G1957" s="149"/>
      <c r="H1957" s="18">
        <v>0</v>
      </c>
      <c r="I1957" s="18">
        <f t="shared" si="30"/>
        <v>0</v>
      </c>
    </row>
    <row r="1958" spans="1:9" ht="44.25" customHeight="1">
      <c r="A1958" s="60"/>
      <c r="B1958" s="64"/>
      <c r="C1958" s="64"/>
      <c r="D1958" s="24" t="s">
        <v>1469</v>
      </c>
      <c r="E1958" s="66">
        <v>0</v>
      </c>
      <c r="F1958" s="147" t="s">
        <v>115</v>
      </c>
      <c r="G1958" s="149"/>
      <c r="H1958" s="18">
        <v>0</v>
      </c>
      <c r="I1958" s="18">
        <f t="shared" si="30"/>
        <v>0</v>
      </c>
    </row>
    <row r="1959" spans="1:9" ht="44.25" customHeight="1">
      <c r="A1959" s="67"/>
      <c r="B1959" s="50"/>
      <c r="C1959" s="50"/>
      <c r="D1959" s="11" t="s">
        <v>1470</v>
      </c>
      <c r="E1959" s="51">
        <v>0</v>
      </c>
      <c r="F1959" s="145" t="s">
        <v>115</v>
      </c>
      <c r="G1959" s="133"/>
      <c r="H1959" s="18">
        <v>0</v>
      </c>
      <c r="I1959" s="18">
        <f t="shared" si="30"/>
        <v>0</v>
      </c>
    </row>
    <row r="1960" spans="1:9" ht="48.75" customHeight="1">
      <c r="A1960" s="73"/>
      <c r="B1960" s="74"/>
      <c r="C1960" s="74"/>
      <c r="D1960" s="25" t="s">
        <v>1</v>
      </c>
      <c r="E1960" s="75">
        <v>0</v>
      </c>
      <c r="F1960" s="136" t="s">
        <v>2</v>
      </c>
      <c r="G1960" s="156"/>
      <c r="H1960" s="18">
        <v>0</v>
      </c>
      <c r="I1960" s="18">
        <f t="shared" si="30"/>
        <v>0</v>
      </c>
    </row>
    <row r="1961" spans="1:9" ht="16.5" customHeight="1">
      <c r="A1961" s="60"/>
      <c r="B1961" s="64"/>
      <c r="C1961" s="64"/>
      <c r="D1961" s="24" t="s">
        <v>3</v>
      </c>
      <c r="E1961" s="66">
        <v>0</v>
      </c>
      <c r="F1961" s="147" t="s">
        <v>133</v>
      </c>
      <c r="G1961" s="149"/>
      <c r="H1961" s="18">
        <v>0</v>
      </c>
      <c r="I1961" s="18"/>
    </row>
    <row r="1962" spans="1:9" ht="16.5" customHeight="1">
      <c r="A1962" s="60"/>
      <c r="B1962" s="64"/>
      <c r="C1962" s="64"/>
      <c r="D1962" s="24" t="s">
        <v>4</v>
      </c>
      <c r="E1962" s="66">
        <v>0</v>
      </c>
      <c r="F1962" s="147" t="s">
        <v>396</v>
      </c>
      <c r="G1962" s="149"/>
      <c r="H1962" s="18">
        <v>0</v>
      </c>
      <c r="I1962" s="18">
        <f t="shared" si="30"/>
        <v>0</v>
      </c>
    </row>
    <row r="1963" spans="1:9" ht="16.5" customHeight="1">
      <c r="A1963" s="60"/>
      <c r="B1963" s="64"/>
      <c r="C1963" s="65" t="s">
        <v>262</v>
      </c>
      <c r="D1963" s="24" t="s">
        <v>263</v>
      </c>
      <c r="E1963" s="66">
        <v>2000</v>
      </c>
      <c r="F1963" s="147" t="s">
        <v>187</v>
      </c>
      <c r="G1963" s="149"/>
      <c r="H1963" s="18">
        <v>0</v>
      </c>
      <c r="I1963" s="18">
        <f t="shared" si="30"/>
        <v>0</v>
      </c>
    </row>
    <row r="1964" spans="1:9" ht="16.5" customHeight="1">
      <c r="A1964" s="60"/>
      <c r="B1964" s="64"/>
      <c r="C1964" s="64"/>
      <c r="D1964" s="24" t="s">
        <v>450</v>
      </c>
      <c r="E1964" s="66">
        <v>2000</v>
      </c>
      <c r="F1964" s="147" t="s">
        <v>187</v>
      </c>
      <c r="G1964" s="149"/>
      <c r="H1964" s="18">
        <v>0</v>
      </c>
      <c r="I1964" s="18">
        <f t="shared" si="30"/>
        <v>0</v>
      </c>
    </row>
    <row r="1965" spans="1:9" ht="16.5" customHeight="1">
      <c r="A1965" s="60"/>
      <c r="B1965" s="64"/>
      <c r="C1965" s="65" t="s">
        <v>205</v>
      </c>
      <c r="D1965" s="24" t="s">
        <v>128</v>
      </c>
      <c r="E1965" s="66">
        <v>16500</v>
      </c>
      <c r="F1965" s="147">
        <f>F1966+F1967</f>
        <v>14210</v>
      </c>
      <c r="G1965" s="149"/>
      <c r="H1965" s="18">
        <f>H1966+H1967</f>
        <v>17.9</v>
      </c>
      <c r="I1965" s="18">
        <f t="shared" si="30"/>
        <v>0.12596762843068263</v>
      </c>
    </row>
    <row r="1966" spans="1:9" ht="16.5" customHeight="1">
      <c r="A1966" s="60"/>
      <c r="B1966" s="64"/>
      <c r="C1966" s="64"/>
      <c r="D1966" s="24" t="s">
        <v>450</v>
      </c>
      <c r="E1966" s="66">
        <v>10000</v>
      </c>
      <c r="F1966" s="147">
        <v>9990</v>
      </c>
      <c r="G1966" s="149"/>
      <c r="H1966" s="18">
        <v>0</v>
      </c>
      <c r="I1966" s="18">
        <f t="shared" si="30"/>
        <v>0</v>
      </c>
    </row>
    <row r="1967" spans="1:9" ht="16.5" customHeight="1">
      <c r="A1967" s="60"/>
      <c r="B1967" s="64"/>
      <c r="C1967" s="64"/>
      <c r="D1967" s="24" t="s">
        <v>5</v>
      </c>
      <c r="E1967" s="66">
        <v>6500</v>
      </c>
      <c r="F1967" s="147" t="s">
        <v>6</v>
      </c>
      <c r="G1967" s="149"/>
      <c r="H1967" s="18">
        <v>17.9</v>
      </c>
      <c r="I1967" s="18">
        <f t="shared" si="30"/>
        <v>0.424170616113744</v>
      </c>
    </row>
    <row r="1968" spans="1:9" ht="16.5" customHeight="1">
      <c r="A1968" s="60"/>
      <c r="B1968" s="64"/>
      <c r="C1968" s="65" t="s">
        <v>143</v>
      </c>
      <c r="D1968" s="24" t="s">
        <v>144</v>
      </c>
      <c r="E1968" s="66">
        <v>55000</v>
      </c>
      <c r="F1968" s="147" t="s">
        <v>7</v>
      </c>
      <c r="G1968" s="149"/>
      <c r="H1968" s="18">
        <f>SUM(H1969:H1972)</f>
        <v>16167</v>
      </c>
      <c r="I1968" s="18">
        <f t="shared" si="30"/>
        <v>3.2044065297191016</v>
      </c>
    </row>
    <row r="1969" spans="1:9" ht="16.5" customHeight="1">
      <c r="A1969" s="60"/>
      <c r="B1969" s="64"/>
      <c r="C1969" s="64"/>
      <c r="D1969" s="24" t="s">
        <v>450</v>
      </c>
      <c r="E1969" s="66">
        <v>5000</v>
      </c>
      <c r="F1969" s="147" t="s">
        <v>185</v>
      </c>
      <c r="G1969" s="149"/>
      <c r="H1969" s="18">
        <v>1400</v>
      </c>
      <c r="I1969" s="18">
        <f t="shared" si="30"/>
        <v>28</v>
      </c>
    </row>
    <row r="1970" spans="1:9" ht="32.25" customHeight="1">
      <c r="A1970" s="60"/>
      <c r="B1970" s="64"/>
      <c r="C1970" s="64"/>
      <c r="D1970" s="24" t="s">
        <v>1468</v>
      </c>
      <c r="E1970" s="66">
        <v>50000</v>
      </c>
      <c r="F1970" s="147" t="s">
        <v>8</v>
      </c>
      <c r="G1970" s="149"/>
      <c r="H1970" s="18">
        <v>0</v>
      </c>
      <c r="I1970" s="18">
        <f t="shared" si="30"/>
        <v>0</v>
      </c>
    </row>
    <row r="1971" spans="1:9" ht="51" customHeight="1">
      <c r="A1971" s="60"/>
      <c r="B1971" s="64"/>
      <c r="C1971" s="64"/>
      <c r="D1971" s="24" t="s">
        <v>1709</v>
      </c>
      <c r="E1971" s="66">
        <v>0</v>
      </c>
      <c r="F1971" s="147" t="s">
        <v>9</v>
      </c>
      <c r="G1971" s="149"/>
      <c r="H1971" s="18">
        <v>14767</v>
      </c>
      <c r="I1971" s="18">
        <f t="shared" si="30"/>
        <v>11.499435424210567</v>
      </c>
    </row>
    <row r="1972" spans="1:9" ht="36.75" customHeight="1">
      <c r="A1972" s="60"/>
      <c r="B1972" s="64"/>
      <c r="C1972" s="64"/>
      <c r="D1972" s="24" t="s">
        <v>10</v>
      </c>
      <c r="E1972" s="66">
        <v>0</v>
      </c>
      <c r="F1972" s="147" t="s">
        <v>11</v>
      </c>
      <c r="G1972" s="149"/>
      <c r="H1972" s="18">
        <v>0</v>
      </c>
      <c r="I1972" s="18">
        <f t="shared" si="30"/>
        <v>0</v>
      </c>
    </row>
    <row r="1973" spans="1:9" ht="16.5" customHeight="1">
      <c r="A1973" s="60"/>
      <c r="B1973" s="64"/>
      <c r="C1973" s="65" t="s">
        <v>112</v>
      </c>
      <c r="D1973" s="24" t="s">
        <v>113</v>
      </c>
      <c r="E1973" s="66">
        <v>94000</v>
      </c>
      <c r="F1973" s="147" t="s">
        <v>12</v>
      </c>
      <c r="G1973" s="149"/>
      <c r="H1973" s="18">
        <f>SUM(H1974:H1977)</f>
        <v>5930</v>
      </c>
      <c r="I1973" s="18">
        <f t="shared" si="30"/>
        <v>6.178370493852887</v>
      </c>
    </row>
    <row r="1974" spans="1:9" ht="16.5" customHeight="1">
      <c r="A1974" s="60"/>
      <c r="B1974" s="64"/>
      <c r="C1974" s="64"/>
      <c r="D1974" s="24" t="s">
        <v>13</v>
      </c>
      <c r="E1974" s="66">
        <v>30000</v>
      </c>
      <c r="F1974" s="147" t="s">
        <v>115</v>
      </c>
      <c r="G1974" s="149"/>
      <c r="H1974" s="18">
        <v>0</v>
      </c>
      <c r="I1974" s="18">
        <f t="shared" si="30"/>
        <v>0</v>
      </c>
    </row>
    <row r="1975" spans="1:9" ht="16.5" customHeight="1">
      <c r="A1975" s="60"/>
      <c r="B1975" s="64"/>
      <c r="C1975" s="64"/>
      <c r="D1975" s="24" t="s">
        <v>14</v>
      </c>
      <c r="E1975" s="66">
        <v>60000</v>
      </c>
      <c r="F1975" s="147" t="s">
        <v>731</v>
      </c>
      <c r="G1975" s="149"/>
      <c r="H1975" s="18">
        <v>0</v>
      </c>
      <c r="I1975" s="18">
        <f t="shared" si="30"/>
        <v>0</v>
      </c>
    </row>
    <row r="1976" spans="1:9" ht="16.5" customHeight="1">
      <c r="A1976" s="60"/>
      <c r="B1976" s="64"/>
      <c r="C1976" s="64"/>
      <c r="D1976" s="24" t="s">
        <v>450</v>
      </c>
      <c r="E1976" s="66">
        <v>3000</v>
      </c>
      <c r="F1976" s="147" t="s">
        <v>237</v>
      </c>
      <c r="G1976" s="149"/>
      <c r="H1976" s="18">
        <v>2950</v>
      </c>
      <c r="I1976" s="18">
        <f t="shared" si="30"/>
        <v>98.33333333333333</v>
      </c>
    </row>
    <row r="1977" spans="1:9" ht="16.5" customHeight="1">
      <c r="A1977" s="60"/>
      <c r="B1977" s="64"/>
      <c r="C1977" s="64"/>
      <c r="D1977" s="24" t="s">
        <v>1710</v>
      </c>
      <c r="E1977" s="66">
        <v>1000</v>
      </c>
      <c r="F1977" s="147" t="s">
        <v>15</v>
      </c>
      <c r="G1977" s="149"/>
      <c r="H1977" s="18">
        <v>2980</v>
      </c>
      <c r="I1977" s="18">
        <f t="shared" si="30"/>
        <v>100</v>
      </c>
    </row>
    <row r="1978" spans="1:9" ht="16.5" customHeight="1">
      <c r="A1978" s="60"/>
      <c r="B1978" s="64"/>
      <c r="C1978" s="65" t="s">
        <v>213</v>
      </c>
      <c r="D1978" s="24" t="s">
        <v>214</v>
      </c>
      <c r="E1978" s="66">
        <v>1000</v>
      </c>
      <c r="F1978" s="147" t="s">
        <v>1091</v>
      </c>
      <c r="G1978" s="149"/>
      <c r="H1978" s="18">
        <v>1299</v>
      </c>
      <c r="I1978" s="18">
        <f t="shared" si="30"/>
        <v>99.92307692307692</v>
      </c>
    </row>
    <row r="1979" spans="1:9" ht="16.5" customHeight="1">
      <c r="A1979" s="60"/>
      <c r="B1979" s="64"/>
      <c r="C1979" s="64"/>
      <c r="D1979" s="24" t="s">
        <v>5</v>
      </c>
      <c r="E1979" s="66">
        <v>1000</v>
      </c>
      <c r="F1979" s="147" t="s">
        <v>1091</v>
      </c>
      <c r="G1979" s="149"/>
      <c r="H1979" s="18">
        <v>1299</v>
      </c>
      <c r="I1979" s="18">
        <f t="shared" si="30"/>
        <v>99.92307692307692</v>
      </c>
    </row>
    <row r="1980" spans="1:9" ht="16.5" customHeight="1">
      <c r="A1980" s="60"/>
      <c r="B1980" s="64"/>
      <c r="C1980" s="65" t="s">
        <v>365</v>
      </c>
      <c r="D1980" s="24" t="s">
        <v>366</v>
      </c>
      <c r="E1980" s="66">
        <v>0</v>
      </c>
      <c r="F1980" s="147" t="s">
        <v>16</v>
      </c>
      <c r="G1980" s="149"/>
      <c r="H1980" s="18">
        <v>240</v>
      </c>
      <c r="I1980" s="18">
        <f t="shared" si="30"/>
        <v>100</v>
      </c>
    </row>
    <row r="1981" spans="1:9" ht="27" customHeight="1">
      <c r="A1981" s="60"/>
      <c r="B1981" s="64"/>
      <c r="C1981" s="15"/>
      <c r="D1981" s="24" t="s">
        <v>17</v>
      </c>
      <c r="E1981" s="66">
        <v>0</v>
      </c>
      <c r="F1981" s="147" t="s">
        <v>16</v>
      </c>
      <c r="G1981" s="149"/>
      <c r="H1981" s="18">
        <v>240</v>
      </c>
      <c r="I1981" s="18">
        <f t="shared" si="30"/>
        <v>100</v>
      </c>
    </row>
    <row r="1982" spans="1:9" ht="22.5" customHeight="1">
      <c r="A1982" s="60"/>
      <c r="B1982" s="64"/>
      <c r="C1982" s="13">
        <v>4520</v>
      </c>
      <c r="D1982" s="24" t="s">
        <v>417</v>
      </c>
      <c r="E1982" s="66">
        <v>0</v>
      </c>
      <c r="F1982" s="147">
        <v>10</v>
      </c>
      <c r="G1982" s="148"/>
      <c r="H1982" s="18">
        <v>10</v>
      </c>
      <c r="I1982" s="18">
        <f t="shared" si="30"/>
        <v>100</v>
      </c>
    </row>
    <row r="1983" spans="1:9" ht="13.5" customHeight="1">
      <c r="A1983" s="67"/>
      <c r="B1983" s="50"/>
      <c r="C1983" s="142"/>
      <c r="D1983" s="11" t="s">
        <v>411</v>
      </c>
      <c r="E1983" s="51">
        <v>0</v>
      </c>
      <c r="F1983" s="145">
        <v>10</v>
      </c>
      <c r="G1983" s="146"/>
      <c r="H1983" s="18">
        <v>10</v>
      </c>
      <c r="I1983" s="18">
        <f t="shared" si="30"/>
        <v>100</v>
      </c>
    </row>
    <row r="1984" spans="1:9" ht="16.5" customHeight="1">
      <c r="A1984" s="73"/>
      <c r="B1984" s="74"/>
      <c r="C1984" s="83" t="s">
        <v>159</v>
      </c>
      <c r="D1984" s="25" t="s">
        <v>157</v>
      </c>
      <c r="E1984" s="75">
        <v>1120000</v>
      </c>
      <c r="F1984" s="136" t="s">
        <v>18</v>
      </c>
      <c r="G1984" s="156"/>
      <c r="H1984" s="18">
        <v>0</v>
      </c>
      <c r="I1984" s="18">
        <f t="shared" si="30"/>
        <v>0</v>
      </c>
    </row>
    <row r="1985" spans="1:9" ht="50.25" customHeight="1">
      <c r="A1985" s="60"/>
      <c r="B1985" s="64"/>
      <c r="C1985" s="64"/>
      <c r="D1985" s="24" t="s">
        <v>19</v>
      </c>
      <c r="E1985" s="66">
        <v>1120000</v>
      </c>
      <c r="F1985" s="147" t="s">
        <v>18</v>
      </c>
      <c r="G1985" s="149"/>
      <c r="H1985" s="18">
        <v>0</v>
      </c>
      <c r="I1985" s="18">
        <f t="shared" si="30"/>
        <v>0</v>
      </c>
    </row>
    <row r="1986" spans="1:9" ht="16.5" customHeight="1">
      <c r="A1986" s="60"/>
      <c r="B1986" s="64"/>
      <c r="C1986" s="65" t="s">
        <v>168</v>
      </c>
      <c r="D1986" s="24" t="s">
        <v>157</v>
      </c>
      <c r="E1986" s="66">
        <v>480000</v>
      </c>
      <c r="F1986" s="147" t="s">
        <v>20</v>
      </c>
      <c r="G1986" s="149"/>
      <c r="H1986" s="18">
        <v>2306.25</v>
      </c>
      <c r="I1986" s="18">
        <f t="shared" si="30"/>
        <v>2.0864054569963</v>
      </c>
    </row>
    <row r="1987" spans="1:9" ht="49.5" customHeight="1">
      <c r="A1987" s="60"/>
      <c r="B1987" s="64"/>
      <c r="C1987" s="64"/>
      <c r="D1987" s="24" t="s">
        <v>19</v>
      </c>
      <c r="E1987" s="66">
        <v>480000</v>
      </c>
      <c r="F1987" s="147" t="s">
        <v>20</v>
      </c>
      <c r="G1987" s="149"/>
      <c r="H1987" s="18">
        <v>2306.25</v>
      </c>
      <c r="I1987" s="18">
        <f t="shared" si="30"/>
        <v>2.0864054569963</v>
      </c>
    </row>
    <row r="1988" spans="1:9" ht="16.5" customHeight="1">
      <c r="A1988" s="60"/>
      <c r="B1988" s="61" t="s">
        <v>21</v>
      </c>
      <c r="C1988" s="61"/>
      <c r="D1988" s="62" t="s">
        <v>193</v>
      </c>
      <c r="E1988" s="63">
        <f>E1989+E1994+E1997</f>
        <v>1100</v>
      </c>
      <c r="F1988" s="150" t="s">
        <v>22</v>
      </c>
      <c r="G1988" s="151"/>
      <c r="H1988" s="21">
        <f>H1989+H1994+H1997</f>
        <v>0</v>
      </c>
      <c r="I1988" s="21">
        <f t="shared" si="30"/>
        <v>0</v>
      </c>
    </row>
    <row r="1989" spans="1:9" ht="16.5" customHeight="1">
      <c r="A1989" s="60"/>
      <c r="B1989" s="64"/>
      <c r="C1989" s="65" t="s">
        <v>205</v>
      </c>
      <c r="D1989" s="24" t="s">
        <v>128</v>
      </c>
      <c r="E1989" s="66">
        <v>1100</v>
      </c>
      <c r="F1989" s="147" t="s">
        <v>23</v>
      </c>
      <c r="G1989" s="149"/>
      <c r="H1989" s="18">
        <f>H1990+H1991+H1992+H1993</f>
        <v>0</v>
      </c>
      <c r="I1989" s="18">
        <f t="shared" si="30"/>
        <v>0</v>
      </c>
    </row>
    <row r="1990" spans="1:9" ht="32.25" customHeight="1">
      <c r="A1990" s="60"/>
      <c r="B1990" s="64"/>
      <c r="C1990" s="64"/>
      <c r="D1990" s="24" t="s">
        <v>24</v>
      </c>
      <c r="E1990" s="66">
        <v>1100</v>
      </c>
      <c r="F1990" s="147" t="s">
        <v>771</v>
      </c>
      <c r="G1990" s="149"/>
      <c r="H1990" s="18">
        <v>0</v>
      </c>
      <c r="I1990" s="18">
        <f t="shared" si="30"/>
        <v>0</v>
      </c>
    </row>
    <row r="1991" spans="1:9" ht="31.5" customHeight="1">
      <c r="A1991" s="60"/>
      <c r="B1991" s="64"/>
      <c r="C1991" s="64"/>
      <c r="D1991" s="24" t="s">
        <v>1471</v>
      </c>
      <c r="E1991" s="66">
        <v>0</v>
      </c>
      <c r="F1991" s="147" t="s">
        <v>237</v>
      </c>
      <c r="G1991" s="149"/>
      <c r="H1991" s="18">
        <v>0</v>
      </c>
      <c r="I1991" s="18">
        <f t="shared" si="30"/>
        <v>0</v>
      </c>
    </row>
    <row r="1992" spans="1:9" ht="29.25" customHeight="1">
      <c r="A1992" s="60"/>
      <c r="B1992" s="64"/>
      <c r="C1992" s="64"/>
      <c r="D1992" s="24" t="s">
        <v>1472</v>
      </c>
      <c r="E1992" s="66">
        <v>0</v>
      </c>
      <c r="F1992" s="147" t="s">
        <v>237</v>
      </c>
      <c r="G1992" s="149"/>
      <c r="H1992" s="18">
        <v>0</v>
      </c>
      <c r="I1992" s="18">
        <f t="shared" si="30"/>
        <v>0</v>
      </c>
    </row>
    <row r="1993" spans="1:9" ht="42" customHeight="1">
      <c r="A1993" s="60"/>
      <c r="B1993" s="64"/>
      <c r="C1993" s="64"/>
      <c r="D1993" s="24" t="s">
        <v>25</v>
      </c>
      <c r="E1993" s="66">
        <v>0</v>
      </c>
      <c r="F1993" s="147" t="s">
        <v>176</v>
      </c>
      <c r="G1993" s="149"/>
      <c r="H1993" s="18">
        <v>0</v>
      </c>
      <c r="I1993" s="18">
        <f t="shared" si="30"/>
        <v>0</v>
      </c>
    </row>
    <row r="1994" spans="1:9" ht="16.5" customHeight="1">
      <c r="A1994" s="60"/>
      <c r="B1994" s="64"/>
      <c r="C1994" s="65" t="s">
        <v>112</v>
      </c>
      <c r="D1994" s="24" t="s">
        <v>113</v>
      </c>
      <c r="E1994" s="66">
        <v>0</v>
      </c>
      <c r="F1994" s="147" t="s">
        <v>399</v>
      </c>
      <c r="G1994" s="149"/>
      <c r="H1994" s="18">
        <f>H1995+H1996</f>
        <v>0</v>
      </c>
      <c r="I1994" s="18">
        <f t="shared" si="30"/>
        <v>0</v>
      </c>
    </row>
    <row r="1995" spans="1:9" ht="33" customHeight="1">
      <c r="A1995" s="60"/>
      <c r="B1995" s="64"/>
      <c r="C1995" s="64"/>
      <c r="D1995" s="24" t="s">
        <v>1472</v>
      </c>
      <c r="E1995" s="66">
        <v>0</v>
      </c>
      <c r="F1995" s="147" t="s">
        <v>340</v>
      </c>
      <c r="G1995" s="149"/>
      <c r="H1995" s="18">
        <v>0</v>
      </c>
      <c r="I1995" s="18">
        <f t="shared" si="30"/>
        <v>0</v>
      </c>
    </row>
    <row r="1996" spans="1:9" ht="42" customHeight="1">
      <c r="A1996" s="60"/>
      <c r="B1996" s="64"/>
      <c r="C1996" s="64"/>
      <c r="D1996" s="24" t="s">
        <v>26</v>
      </c>
      <c r="E1996" s="66">
        <v>0</v>
      </c>
      <c r="F1996" s="147" t="s">
        <v>190</v>
      </c>
      <c r="G1996" s="149"/>
      <c r="H1996" s="18">
        <v>0</v>
      </c>
      <c r="I1996" s="18">
        <f t="shared" si="30"/>
        <v>0</v>
      </c>
    </row>
    <row r="1997" spans="1:9" ht="16.5" customHeight="1">
      <c r="A1997" s="60"/>
      <c r="B1997" s="64"/>
      <c r="C1997" s="65" t="s">
        <v>156</v>
      </c>
      <c r="D1997" s="24" t="s">
        <v>157</v>
      </c>
      <c r="E1997" s="66">
        <v>0</v>
      </c>
      <c r="F1997" s="147" t="s">
        <v>27</v>
      </c>
      <c r="G1997" s="149"/>
      <c r="H1997" s="18">
        <f>H1998</f>
        <v>0</v>
      </c>
      <c r="I1997" s="18">
        <f t="shared" si="30"/>
        <v>0</v>
      </c>
    </row>
    <row r="1998" spans="1:9" ht="67.5" customHeight="1">
      <c r="A1998" s="60"/>
      <c r="B1998" s="64"/>
      <c r="C1998" s="64"/>
      <c r="D1998" s="24" t="s">
        <v>1858</v>
      </c>
      <c r="E1998" s="66">
        <v>0</v>
      </c>
      <c r="F1998" s="147" t="s">
        <v>27</v>
      </c>
      <c r="G1998" s="149"/>
      <c r="H1998" s="18">
        <v>0</v>
      </c>
      <c r="I1998" s="18">
        <f t="shared" si="30"/>
        <v>0</v>
      </c>
    </row>
    <row r="1999" spans="1:9" ht="16.5" customHeight="1">
      <c r="A1999" s="56" t="s">
        <v>28</v>
      </c>
      <c r="B1999" s="57"/>
      <c r="C1999" s="57"/>
      <c r="D1999" s="58" t="s">
        <v>29</v>
      </c>
      <c r="E1999" s="59">
        <f>E2000+E2054+E2094</f>
        <v>862999</v>
      </c>
      <c r="F1999" s="157" t="s">
        <v>30</v>
      </c>
      <c r="G1999" s="158"/>
      <c r="H1999" s="23">
        <f>H2000+H2054+H2094</f>
        <v>253801.84999999998</v>
      </c>
      <c r="I1999" s="23">
        <f t="shared" si="30"/>
        <v>25.600606219550325</v>
      </c>
    </row>
    <row r="2000" spans="1:9" ht="16.5" customHeight="1">
      <c r="A2000" s="60"/>
      <c r="B2000" s="61" t="s">
        <v>31</v>
      </c>
      <c r="C2000" s="61"/>
      <c r="D2000" s="62" t="s">
        <v>32</v>
      </c>
      <c r="E2000" s="63">
        <f>E2001+E2003+E2006+E2008+E2011+E2014+E2016+E2019+E2026+E2029+E2034+E2039+E2042+E2044+E2048+E2052</f>
        <v>488199</v>
      </c>
      <c r="F2000" s="150" t="s">
        <v>33</v>
      </c>
      <c r="G2000" s="151"/>
      <c r="H2000" s="21">
        <f>H2001+H2003+H2006+H2008+H2011+H2014+H2016+H2019+H2026+H2029+H2034+H2039+H2042+H2044+H2048+H2052</f>
        <v>55142.89000000001</v>
      </c>
      <c r="I2000" s="21">
        <f t="shared" si="30"/>
        <v>9.025155853359543</v>
      </c>
    </row>
    <row r="2001" spans="1:9" ht="16.5" customHeight="1">
      <c r="A2001" s="67"/>
      <c r="B2001" s="50"/>
      <c r="C2001" s="10" t="s">
        <v>255</v>
      </c>
      <c r="D2001" s="11" t="s">
        <v>256</v>
      </c>
      <c r="E2001" s="51">
        <v>300</v>
      </c>
      <c r="F2001" s="145" t="s">
        <v>415</v>
      </c>
      <c r="G2001" s="133"/>
      <c r="H2001" s="18">
        <v>266.56</v>
      </c>
      <c r="I2001" s="18">
        <f t="shared" si="30"/>
        <v>88.85333333333334</v>
      </c>
    </row>
    <row r="2002" spans="1:9" ht="16.5" customHeight="1">
      <c r="A2002" s="73"/>
      <c r="B2002" s="74"/>
      <c r="C2002" s="74"/>
      <c r="D2002" s="25" t="s">
        <v>34</v>
      </c>
      <c r="E2002" s="75">
        <v>300</v>
      </c>
      <c r="F2002" s="136" t="s">
        <v>415</v>
      </c>
      <c r="G2002" s="156"/>
      <c r="H2002" s="18">
        <v>266.56</v>
      </c>
      <c r="I2002" s="18">
        <f t="shared" si="30"/>
        <v>88.85333333333334</v>
      </c>
    </row>
    <row r="2003" spans="1:9" ht="16.5" customHeight="1">
      <c r="A2003" s="78"/>
      <c r="B2003" s="15"/>
      <c r="C2003" s="10" t="s">
        <v>195</v>
      </c>
      <c r="D2003" s="11" t="s">
        <v>196</v>
      </c>
      <c r="E2003" s="51">
        <v>27020</v>
      </c>
      <c r="F2003" s="145" t="s">
        <v>35</v>
      </c>
      <c r="G2003" s="133"/>
      <c r="H2003" s="18">
        <f>H2004+H2005</f>
        <v>18714.28</v>
      </c>
      <c r="I2003" s="18">
        <f aca="true" t="shared" si="31" ref="I2003:I2066">H2003/F2003%</f>
        <v>46.95944996487002</v>
      </c>
    </row>
    <row r="2004" spans="1:9" ht="16.5" customHeight="1">
      <c r="A2004" s="71"/>
      <c r="B2004" s="3"/>
      <c r="C2004" s="3"/>
      <c r="D2004" s="9" t="s">
        <v>36</v>
      </c>
      <c r="E2004" s="47">
        <v>13500</v>
      </c>
      <c r="F2004" s="160" t="s">
        <v>1747</v>
      </c>
      <c r="G2004" s="161"/>
      <c r="H2004" s="41">
        <v>6132.89</v>
      </c>
      <c r="I2004" s="41">
        <f t="shared" si="31"/>
        <v>45.428814814814814</v>
      </c>
    </row>
    <row r="2005" spans="1:9" ht="16.5" customHeight="1">
      <c r="A2005" s="60"/>
      <c r="B2005" s="64"/>
      <c r="C2005" s="64"/>
      <c r="D2005" s="24" t="s">
        <v>34</v>
      </c>
      <c r="E2005" s="66">
        <v>13520</v>
      </c>
      <c r="F2005" s="147" t="s">
        <v>37</v>
      </c>
      <c r="G2005" s="149"/>
      <c r="H2005" s="18">
        <v>12581.39</v>
      </c>
      <c r="I2005" s="18">
        <f t="shared" si="31"/>
        <v>47.74358682452945</v>
      </c>
    </row>
    <row r="2006" spans="1:9" ht="16.5" customHeight="1">
      <c r="A2006" s="60"/>
      <c r="B2006" s="64"/>
      <c r="C2006" s="65" t="s">
        <v>223</v>
      </c>
      <c r="D2006" s="24" t="s">
        <v>224</v>
      </c>
      <c r="E2006" s="66">
        <v>1999</v>
      </c>
      <c r="F2006" s="147" t="s">
        <v>1004</v>
      </c>
      <c r="G2006" s="149"/>
      <c r="H2006" s="18">
        <v>2509.12</v>
      </c>
      <c r="I2006" s="18">
        <f t="shared" si="31"/>
        <v>99.96494023904381</v>
      </c>
    </row>
    <row r="2007" spans="1:9" ht="16.5" customHeight="1">
      <c r="A2007" s="60"/>
      <c r="B2007" s="64"/>
      <c r="C2007" s="64"/>
      <c r="D2007" s="24" t="s">
        <v>34</v>
      </c>
      <c r="E2007" s="66">
        <v>1999</v>
      </c>
      <c r="F2007" s="147" t="s">
        <v>1004</v>
      </c>
      <c r="G2007" s="149"/>
      <c r="H2007" s="18">
        <v>2509.12</v>
      </c>
      <c r="I2007" s="18">
        <f t="shared" si="31"/>
        <v>99.96494023904381</v>
      </c>
    </row>
    <row r="2008" spans="1:9" ht="16.5" customHeight="1">
      <c r="A2008" s="60"/>
      <c r="B2008" s="64"/>
      <c r="C2008" s="65" t="s">
        <v>199</v>
      </c>
      <c r="D2008" s="24" t="s">
        <v>200</v>
      </c>
      <c r="E2008" s="66">
        <v>10193</v>
      </c>
      <c r="F2008" s="147" t="s">
        <v>38</v>
      </c>
      <c r="G2008" s="149"/>
      <c r="H2008" s="18">
        <f>H2009+H2010</f>
        <v>3968.9</v>
      </c>
      <c r="I2008" s="18">
        <f t="shared" si="31"/>
        <v>34.404472954230236</v>
      </c>
    </row>
    <row r="2009" spans="1:9" ht="16.5" customHeight="1">
      <c r="A2009" s="60"/>
      <c r="B2009" s="64"/>
      <c r="C2009" s="64"/>
      <c r="D2009" s="24" t="s">
        <v>36</v>
      </c>
      <c r="E2009" s="66">
        <v>6193</v>
      </c>
      <c r="F2009" s="147" t="s">
        <v>39</v>
      </c>
      <c r="G2009" s="149"/>
      <c r="H2009" s="18">
        <v>1821.71</v>
      </c>
      <c r="I2009" s="18">
        <f t="shared" si="31"/>
        <v>33.84819769602378</v>
      </c>
    </row>
    <row r="2010" spans="1:9" ht="16.5" customHeight="1">
      <c r="A2010" s="60"/>
      <c r="B2010" s="64"/>
      <c r="C2010" s="64"/>
      <c r="D2010" s="24" t="s">
        <v>34</v>
      </c>
      <c r="E2010" s="66">
        <v>4000</v>
      </c>
      <c r="F2010" s="147" t="s">
        <v>40</v>
      </c>
      <c r="G2010" s="149"/>
      <c r="H2010" s="18">
        <v>2147.19</v>
      </c>
      <c r="I2010" s="18">
        <f t="shared" si="31"/>
        <v>34.89096522586935</v>
      </c>
    </row>
    <row r="2011" spans="1:9" ht="16.5" customHeight="1">
      <c r="A2011" s="60"/>
      <c r="B2011" s="64"/>
      <c r="C2011" s="65" t="s">
        <v>202</v>
      </c>
      <c r="D2011" s="24" t="s">
        <v>203</v>
      </c>
      <c r="E2011" s="66">
        <v>1658</v>
      </c>
      <c r="F2011" s="147" t="s">
        <v>41</v>
      </c>
      <c r="G2011" s="149"/>
      <c r="H2011" s="18">
        <f>H2012+H2013</f>
        <v>453.3</v>
      </c>
      <c r="I2011" s="18">
        <f t="shared" si="31"/>
        <v>22.975164723770906</v>
      </c>
    </row>
    <row r="2012" spans="1:9" ht="16.5" customHeight="1">
      <c r="A2012" s="60"/>
      <c r="B2012" s="64"/>
      <c r="C2012" s="64"/>
      <c r="D2012" s="24" t="s">
        <v>36</v>
      </c>
      <c r="E2012" s="66">
        <v>945</v>
      </c>
      <c r="F2012" s="147" t="s">
        <v>42</v>
      </c>
      <c r="G2012" s="149"/>
      <c r="H2012" s="18">
        <v>172.05</v>
      </c>
      <c r="I2012" s="18">
        <f t="shared" si="31"/>
        <v>18.20634920634921</v>
      </c>
    </row>
    <row r="2013" spans="1:9" ht="16.5" customHeight="1">
      <c r="A2013" s="60"/>
      <c r="B2013" s="64"/>
      <c r="C2013" s="64"/>
      <c r="D2013" s="24" t="s">
        <v>34</v>
      </c>
      <c r="E2013" s="66">
        <v>713</v>
      </c>
      <c r="F2013" s="147" t="s">
        <v>43</v>
      </c>
      <c r="G2013" s="149"/>
      <c r="H2013" s="18">
        <v>281.25</v>
      </c>
      <c r="I2013" s="18">
        <f t="shared" si="31"/>
        <v>27.358949416342416</v>
      </c>
    </row>
    <row r="2014" spans="1:9" ht="32.25" customHeight="1">
      <c r="A2014" s="60"/>
      <c r="B2014" s="64"/>
      <c r="C2014" s="65" t="s">
        <v>582</v>
      </c>
      <c r="D2014" s="24" t="s">
        <v>583</v>
      </c>
      <c r="E2014" s="66">
        <v>0</v>
      </c>
      <c r="F2014" s="147" t="s">
        <v>954</v>
      </c>
      <c r="G2014" s="149"/>
      <c r="H2014" s="18">
        <v>39</v>
      </c>
      <c r="I2014" s="18">
        <f t="shared" si="31"/>
        <v>26</v>
      </c>
    </row>
    <row r="2015" spans="1:9" ht="16.5" customHeight="1">
      <c r="A2015" s="60"/>
      <c r="B2015" s="64"/>
      <c r="C2015" s="64"/>
      <c r="D2015" s="24" t="s">
        <v>44</v>
      </c>
      <c r="E2015" s="66">
        <v>0</v>
      </c>
      <c r="F2015" s="147" t="s">
        <v>954</v>
      </c>
      <c r="G2015" s="149"/>
      <c r="H2015" s="18">
        <v>39</v>
      </c>
      <c r="I2015" s="18">
        <f t="shared" si="31"/>
        <v>26</v>
      </c>
    </row>
    <row r="2016" spans="1:9" ht="16.5" customHeight="1">
      <c r="A2016" s="60"/>
      <c r="B2016" s="64"/>
      <c r="C2016" s="65" t="s">
        <v>262</v>
      </c>
      <c r="D2016" s="24" t="s">
        <v>263</v>
      </c>
      <c r="E2016" s="66">
        <v>15600</v>
      </c>
      <c r="F2016" s="147" t="s">
        <v>45</v>
      </c>
      <c r="G2016" s="149"/>
      <c r="H2016" s="18">
        <f>H2017+H2018</f>
        <v>6461.62</v>
      </c>
      <c r="I2016" s="18">
        <f t="shared" si="31"/>
        <v>41.420641025641025</v>
      </c>
    </row>
    <row r="2017" spans="1:9" ht="16.5" customHeight="1">
      <c r="A2017" s="60"/>
      <c r="B2017" s="64"/>
      <c r="C2017" s="64"/>
      <c r="D2017" s="24" t="s">
        <v>36</v>
      </c>
      <c r="E2017" s="66">
        <v>12000</v>
      </c>
      <c r="F2017" s="147" t="s">
        <v>140</v>
      </c>
      <c r="G2017" s="149"/>
      <c r="H2017" s="18">
        <v>5037.36</v>
      </c>
      <c r="I2017" s="18">
        <f t="shared" si="31"/>
        <v>41.977999999999994</v>
      </c>
    </row>
    <row r="2018" spans="1:9" ht="16.5" customHeight="1">
      <c r="A2018" s="60"/>
      <c r="B2018" s="64"/>
      <c r="C2018" s="64"/>
      <c r="D2018" s="24" t="s">
        <v>34</v>
      </c>
      <c r="E2018" s="66">
        <v>3600</v>
      </c>
      <c r="F2018" s="147" t="s">
        <v>325</v>
      </c>
      <c r="G2018" s="149"/>
      <c r="H2018" s="18">
        <v>1424.26</v>
      </c>
      <c r="I2018" s="18">
        <f t="shared" si="31"/>
        <v>39.562777777777775</v>
      </c>
    </row>
    <row r="2019" spans="1:9" ht="16.5" customHeight="1">
      <c r="A2019" s="60"/>
      <c r="B2019" s="64"/>
      <c r="C2019" s="65" t="s">
        <v>205</v>
      </c>
      <c r="D2019" s="24" t="s">
        <v>128</v>
      </c>
      <c r="E2019" s="66">
        <v>13999</v>
      </c>
      <c r="F2019" s="147" t="s">
        <v>46</v>
      </c>
      <c r="G2019" s="149"/>
      <c r="H2019" s="18">
        <f>SUM(H2020:H2025)</f>
        <v>10456.46</v>
      </c>
      <c r="I2019" s="18">
        <f t="shared" si="31"/>
        <v>61.51220660038825</v>
      </c>
    </row>
    <row r="2020" spans="1:9" ht="16.5" customHeight="1">
      <c r="A2020" s="60"/>
      <c r="B2020" s="64"/>
      <c r="C2020" s="64"/>
      <c r="D2020" s="24" t="s">
        <v>36</v>
      </c>
      <c r="E2020" s="66">
        <v>2000</v>
      </c>
      <c r="F2020" s="147" t="s">
        <v>187</v>
      </c>
      <c r="G2020" s="149"/>
      <c r="H2020" s="18">
        <v>357.65</v>
      </c>
      <c r="I2020" s="18">
        <f t="shared" si="31"/>
        <v>17.8825</v>
      </c>
    </row>
    <row r="2021" spans="1:9" ht="16.5" customHeight="1">
      <c r="A2021" s="60"/>
      <c r="B2021" s="64"/>
      <c r="C2021" s="64"/>
      <c r="D2021" s="24" t="s">
        <v>34</v>
      </c>
      <c r="E2021" s="66">
        <v>1000</v>
      </c>
      <c r="F2021" s="147" t="s">
        <v>237</v>
      </c>
      <c r="G2021" s="149"/>
      <c r="H2021" s="18">
        <v>2299.22</v>
      </c>
      <c r="I2021" s="18">
        <f t="shared" si="31"/>
        <v>76.64066666666666</v>
      </c>
    </row>
    <row r="2022" spans="1:9" ht="16.5" customHeight="1">
      <c r="A2022" s="60"/>
      <c r="B2022" s="64"/>
      <c r="C2022" s="64"/>
      <c r="D2022" s="24" t="s">
        <v>47</v>
      </c>
      <c r="E2022" s="66">
        <v>2000</v>
      </c>
      <c r="F2022" s="147" t="s">
        <v>187</v>
      </c>
      <c r="G2022" s="149"/>
      <c r="H2022" s="18">
        <v>300.6</v>
      </c>
      <c r="I2022" s="18">
        <f t="shared" si="31"/>
        <v>15.030000000000001</v>
      </c>
    </row>
    <row r="2023" spans="1:9" ht="16.5" customHeight="1">
      <c r="A2023" s="60"/>
      <c r="B2023" s="64"/>
      <c r="C2023" s="64"/>
      <c r="D2023" s="24" t="s">
        <v>289</v>
      </c>
      <c r="E2023" s="66">
        <v>0</v>
      </c>
      <c r="F2023" s="147" t="s">
        <v>393</v>
      </c>
      <c r="G2023" s="149"/>
      <c r="H2023" s="18">
        <v>0</v>
      </c>
      <c r="I2023" s="18">
        <f t="shared" si="31"/>
        <v>0</v>
      </c>
    </row>
    <row r="2024" spans="1:9" ht="43.5" customHeight="1">
      <c r="A2024" s="60"/>
      <c r="B2024" s="64"/>
      <c r="C2024" s="64"/>
      <c r="D2024" s="24" t="s">
        <v>48</v>
      </c>
      <c r="E2024" s="66">
        <v>7499</v>
      </c>
      <c r="F2024" s="147" t="s">
        <v>49</v>
      </c>
      <c r="G2024" s="149"/>
      <c r="H2024" s="18">
        <v>7498.99</v>
      </c>
      <c r="I2024" s="18">
        <f t="shared" si="31"/>
        <v>99.99986664888652</v>
      </c>
    </row>
    <row r="2025" spans="1:9" ht="16.5" customHeight="1">
      <c r="A2025" s="60"/>
      <c r="B2025" s="64"/>
      <c r="C2025" s="64"/>
      <c r="D2025" s="24" t="s">
        <v>50</v>
      </c>
      <c r="E2025" s="66">
        <v>1500</v>
      </c>
      <c r="F2025" s="147" t="s">
        <v>133</v>
      </c>
      <c r="G2025" s="149"/>
      <c r="H2025" s="18">
        <v>0</v>
      </c>
      <c r="I2025" s="18"/>
    </row>
    <row r="2026" spans="1:9" ht="16.5" customHeight="1">
      <c r="A2026" s="60"/>
      <c r="B2026" s="64"/>
      <c r="C2026" s="65" t="s">
        <v>372</v>
      </c>
      <c r="D2026" s="24" t="s">
        <v>373</v>
      </c>
      <c r="E2026" s="66">
        <v>3620</v>
      </c>
      <c r="F2026" s="147" t="s">
        <v>51</v>
      </c>
      <c r="G2026" s="149"/>
      <c r="H2026" s="18">
        <f>H2027+H2028</f>
        <v>141.05</v>
      </c>
      <c r="I2026" s="18">
        <f t="shared" si="31"/>
        <v>3.8964088397790055</v>
      </c>
    </row>
    <row r="2027" spans="1:9" ht="16.5" customHeight="1">
      <c r="A2027" s="60"/>
      <c r="B2027" s="64"/>
      <c r="C2027" s="64"/>
      <c r="D2027" s="24" t="s">
        <v>36</v>
      </c>
      <c r="E2027" s="66">
        <v>3500</v>
      </c>
      <c r="F2027" s="147" t="s">
        <v>176</v>
      </c>
      <c r="G2027" s="149"/>
      <c r="H2027" s="18">
        <v>141.05</v>
      </c>
      <c r="I2027" s="18">
        <f t="shared" si="31"/>
        <v>4.03</v>
      </c>
    </row>
    <row r="2028" spans="1:9" ht="16.5" customHeight="1">
      <c r="A2028" s="60"/>
      <c r="B2028" s="64"/>
      <c r="C2028" s="64"/>
      <c r="D2028" s="24" t="s">
        <v>34</v>
      </c>
      <c r="E2028" s="66">
        <v>120</v>
      </c>
      <c r="F2028" s="147" t="s">
        <v>945</v>
      </c>
      <c r="G2028" s="149"/>
      <c r="H2028" s="18">
        <v>0</v>
      </c>
      <c r="I2028" s="18">
        <f t="shared" si="31"/>
        <v>0</v>
      </c>
    </row>
    <row r="2029" spans="1:9" ht="16.5" customHeight="1">
      <c r="A2029" s="67"/>
      <c r="B2029" s="50"/>
      <c r="C2029" s="10" t="s">
        <v>143</v>
      </c>
      <c r="D2029" s="11" t="s">
        <v>144</v>
      </c>
      <c r="E2029" s="51">
        <v>0</v>
      </c>
      <c r="F2029" s="145" t="s">
        <v>52</v>
      </c>
      <c r="G2029" s="133"/>
      <c r="H2029" s="18">
        <f>H2030+H2031+H2032+H2033</f>
        <v>2725.34</v>
      </c>
      <c r="I2029" s="18">
        <f t="shared" si="31"/>
        <v>7.502656572608397</v>
      </c>
    </row>
    <row r="2030" spans="1:9" ht="16.5" customHeight="1">
      <c r="A2030" s="73"/>
      <c r="B2030" s="74"/>
      <c r="C2030" s="74"/>
      <c r="D2030" s="25" t="s">
        <v>34</v>
      </c>
      <c r="E2030" s="75">
        <v>0</v>
      </c>
      <c r="F2030" s="136" t="s">
        <v>958</v>
      </c>
      <c r="G2030" s="156"/>
      <c r="H2030" s="18">
        <v>0</v>
      </c>
      <c r="I2030" s="18">
        <f t="shared" si="31"/>
        <v>0</v>
      </c>
    </row>
    <row r="2031" spans="1:9" ht="32.25" customHeight="1">
      <c r="A2031" s="60"/>
      <c r="B2031" s="64"/>
      <c r="C2031" s="64"/>
      <c r="D2031" s="24" t="s">
        <v>53</v>
      </c>
      <c r="E2031" s="66">
        <v>0</v>
      </c>
      <c r="F2031" s="147" t="s">
        <v>54</v>
      </c>
      <c r="G2031" s="149"/>
      <c r="H2031" s="18">
        <v>1225.34</v>
      </c>
      <c r="I2031" s="18">
        <f t="shared" si="31"/>
        <v>100.02775510204081</v>
      </c>
    </row>
    <row r="2032" spans="1:9" ht="16.5" customHeight="1">
      <c r="A2032" s="60"/>
      <c r="B2032" s="64"/>
      <c r="C2032" s="64"/>
      <c r="D2032" s="24" t="s">
        <v>50</v>
      </c>
      <c r="E2032" s="66">
        <v>0</v>
      </c>
      <c r="F2032" s="147" t="s">
        <v>340</v>
      </c>
      <c r="G2032" s="149"/>
      <c r="H2032" s="18">
        <v>1500</v>
      </c>
      <c r="I2032" s="18">
        <f t="shared" si="31"/>
        <v>100</v>
      </c>
    </row>
    <row r="2033" spans="1:9" ht="30.75" customHeight="1">
      <c r="A2033" s="60"/>
      <c r="B2033" s="64"/>
      <c r="C2033" s="64"/>
      <c r="D2033" s="24" t="s">
        <v>55</v>
      </c>
      <c r="E2033" s="66">
        <v>0</v>
      </c>
      <c r="F2033" s="147" t="s">
        <v>56</v>
      </c>
      <c r="G2033" s="149"/>
      <c r="H2033" s="18"/>
      <c r="I2033" s="18">
        <f t="shared" si="31"/>
        <v>0</v>
      </c>
    </row>
    <row r="2034" spans="1:9" ht="16.5" customHeight="1">
      <c r="A2034" s="60"/>
      <c r="B2034" s="64"/>
      <c r="C2034" s="65" t="s">
        <v>112</v>
      </c>
      <c r="D2034" s="24" t="s">
        <v>113</v>
      </c>
      <c r="E2034" s="66">
        <v>12212</v>
      </c>
      <c r="F2034" s="147" t="s">
        <v>57</v>
      </c>
      <c r="G2034" s="149"/>
      <c r="H2034" s="18">
        <f>H2035+H2036+H2037+H2038</f>
        <v>3618.53</v>
      </c>
      <c r="I2034" s="18">
        <f t="shared" si="31"/>
        <v>35.61194764294853</v>
      </c>
    </row>
    <row r="2035" spans="1:9" ht="16.5" customHeight="1">
      <c r="A2035" s="60"/>
      <c r="B2035" s="64"/>
      <c r="C2035" s="64"/>
      <c r="D2035" s="24" t="s">
        <v>36</v>
      </c>
      <c r="E2035" s="66">
        <v>3962</v>
      </c>
      <c r="F2035" s="147" t="s">
        <v>58</v>
      </c>
      <c r="G2035" s="149"/>
      <c r="H2035" s="18">
        <v>1936.45</v>
      </c>
      <c r="I2035" s="18">
        <f t="shared" si="31"/>
        <v>48.875567895002526</v>
      </c>
    </row>
    <row r="2036" spans="1:9" ht="16.5" customHeight="1">
      <c r="A2036" s="60"/>
      <c r="B2036" s="64"/>
      <c r="C2036" s="64"/>
      <c r="D2036" s="24" t="s">
        <v>34</v>
      </c>
      <c r="E2036" s="66">
        <v>1750</v>
      </c>
      <c r="F2036" s="147" t="s">
        <v>59</v>
      </c>
      <c r="G2036" s="149"/>
      <c r="H2036" s="18">
        <v>771.64</v>
      </c>
      <c r="I2036" s="18">
        <f t="shared" si="31"/>
        <v>44.093714285714285</v>
      </c>
    </row>
    <row r="2037" spans="1:9" ht="16.5" customHeight="1">
      <c r="A2037" s="60"/>
      <c r="B2037" s="64"/>
      <c r="C2037" s="64"/>
      <c r="D2037" s="24" t="s">
        <v>47</v>
      </c>
      <c r="E2037" s="66">
        <v>5000</v>
      </c>
      <c r="F2037" s="147" t="s">
        <v>60</v>
      </c>
      <c r="G2037" s="149"/>
      <c r="H2037" s="18">
        <v>910.44</v>
      </c>
      <c r="I2037" s="18">
        <f t="shared" si="31"/>
        <v>30.872838250254325</v>
      </c>
    </row>
    <row r="2038" spans="1:9" ht="35.25" customHeight="1">
      <c r="A2038" s="60"/>
      <c r="B2038" s="64"/>
      <c r="C2038" s="64"/>
      <c r="D2038" s="24" t="s">
        <v>61</v>
      </c>
      <c r="E2038" s="66">
        <v>1500</v>
      </c>
      <c r="F2038" s="147" t="s">
        <v>340</v>
      </c>
      <c r="G2038" s="149"/>
      <c r="H2038" s="18">
        <v>0</v>
      </c>
      <c r="I2038" s="18">
        <f t="shared" si="31"/>
        <v>0</v>
      </c>
    </row>
    <row r="2039" spans="1:9" ht="32.25" customHeight="1">
      <c r="A2039" s="60"/>
      <c r="B2039" s="64"/>
      <c r="C2039" s="65" t="s">
        <v>555</v>
      </c>
      <c r="D2039" s="24" t="s">
        <v>556</v>
      </c>
      <c r="E2039" s="66">
        <v>1320</v>
      </c>
      <c r="F2039" s="147" t="s">
        <v>1076</v>
      </c>
      <c r="G2039" s="149"/>
      <c r="H2039" s="18">
        <f>H2040+H2041</f>
        <v>185.73</v>
      </c>
      <c r="I2039" s="18">
        <f t="shared" si="31"/>
        <v>14.070454545454545</v>
      </c>
    </row>
    <row r="2040" spans="1:9" ht="16.5" customHeight="1">
      <c r="A2040" s="60"/>
      <c r="B2040" s="64"/>
      <c r="C2040" s="64"/>
      <c r="D2040" s="24" t="s">
        <v>36</v>
      </c>
      <c r="E2040" s="66">
        <v>600</v>
      </c>
      <c r="F2040" s="147" t="s">
        <v>966</v>
      </c>
      <c r="G2040" s="149"/>
      <c r="H2040" s="18">
        <v>185.73</v>
      </c>
      <c r="I2040" s="18">
        <f t="shared" si="31"/>
        <v>30.955</v>
      </c>
    </row>
    <row r="2041" spans="1:9" ht="16.5" customHeight="1">
      <c r="A2041" s="60"/>
      <c r="B2041" s="64"/>
      <c r="C2041" s="64"/>
      <c r="D2041" s="24" t="s">
        <v>34</v>
      </c>
      <c r="E2041" s="66">
        <v>720</v>
      </c>
      <c r="F2041" s="147" t="s">
        <v>1628</v>
      </c>
      <c r="G2041" s="149"/>
      <c r="H2041" s="18">
        <v>0</v>
      </c>
      <c r="I2041" s="18">
        <f t="shared" si="31"/>
        <v>0</v>
      </c>
    </row>
    <row r="2042" spans="1:9" ht="37.5" customHeight="1">
      <c r="A2042" s="60"/>
      <c r="B2042" s="64"/>
      <c r="C2042" s="65" t="s">
        <v>385</v>
      </c>
      <c r="D2042" s="24" t="s">
        <v>386</v>
      </c>
      <c r="E2042" s="66">
        <v>1000</v>
      </c>
      <c r="F2042" s="147" t="s">
        <v>174</v>
      </c>
      <c r="G2042" s="149"/>
      <c r="H2042" s="18">
        <v>1000</v>
      </c>
      <c r="I2042" s="18">
        <f t="shared" si="31"/>
        <v>100</v>
      </c>
    </row>
    <row r="2043" spans="1:9" ht="16.5" customHeight="1">
      <c r="A2043" s="60"/>
      <c r="B2043" s="64"/>
      <c r="C2043" s="64"/>
      <c r="D2043" s="143" t="s">
        <v>47</v>
      </c>
      <c r="E2043" s="66">
        <v>1000</v>
      </c>
      <c r="F2043" s="147" t="s">
        <v>174</v>
      </c>
      <c r="G2043" s="149"/>
      <c r="H2043" s="18">
        <v>1000</v>
      </c>
      <c r="I2043" s="18">
        <f t="shared" si="31"/>
        <v>100</v>
      </c>
    </row>
    <row r="2044" spans="1:9" ht="16.5" customHeight="1">
      <c r="A2044" s="60"/>
      <c r="B2044" s="64"/>
      <c r="C2044" s="65" t="s">
        <v>213</v>
      </c>
      <c r="D2044" s="24" t="s">
        <v>214</v>
      </c>
      <c r="E2044" s="66">
        <v>9278</v>
      </c>
      <c r="F2044" s="147" t="s">
        <v>62</v>
      </c>
      <c r="G2044" s="149"/>
      <c r="H2044" s="18">
        <f>H2045+H2046+H2047</f>
        <v>1755</v>
      </c>
      <c r="I2044" s="18">
        <f t="shared" si="31"/>
        <v>23.15608919382504</v>
      </c>
    </row>
    <row r="2045" spans="1:9" ht="16.5" customHeight="1">
      <c r="A2045" s="60"/>
      <c r="B2045" s="64"/>
      <c r="C2045" s="64"/>
      <c r="D2045" s="24" t="s">
        <v>36</v>
      </c>
      <c r="E2045" s="66">
        <v>2300</v>
      </c>
      <c r="F2045" s="147" t="s">
        <v>704</v>
      </c>
      <c r="G2045" s="149"/>
      <c r="H2045" s="18">
        <v>1176</v>
      </c>
      <c r="I2045" s="18">
        <f t="shared" si="31"/>
        <v>51.130434782608695</v>
      </c>
    </row>
    <row r="2046" spans="1:9" ht="16.5" customHeight="1">
      <c r="A2046" s="60"/>
      <c r="B2046" s="64"/>
      <c r="C2046" s="64"/>
      <c r="D2046" s="24" t="s">
        <v>34</v>
      </c>
      <c r="E2046" s="66">
        <v>2278</v>
      </c>
      <c r="F2046" s="147" t="s">
        <v>63</v>
      </c>
      <c r="G2046" s="149"/>
      <c r="H2046" s="18">
        <v>579</v>
      </c>
      <c r="I2046" s="18">
        <f t="shared" si="31"/>
        <v>100</v>
      </c>
    </row>
    <row r="2047" spans="1:9" ht="16.5" customHeight="1">
      <c r="A2047" s="60"/>
      <c r="B2047" s="64"/>
      <c r="C2047" s="64"/>
      <c r="D2047" s="24" t="s">
        <v>47</v>
      </c>
      <c r="E2047" s="66">
        <v>4700</v>
      </c>
      <c r="F2047" s="147" t="s">
        <v>1462</v>
      </c>
      <c r="G2047" s="149"/>
      <c r="H2047" s="18">
        <v>0</v>
      </c>
      <c r="I2047" s="18">
        <f t="shared" si="31"/>
        <v>0</v>
      </c>
    </row>
    <row r="2048" spans="1:9" ht="16.5" customHeight="1">
      <c r="A2048" s="60"/>
      <c r="B2048" s="64"/>
      <c r="C2048" s="65" t="s">
        <v>156</v>
      </c>
      <c r="D2048" s="24" t="s">
        <v>157</v>
      </c>
      <c r="E2048" s="66">
        <v>390000</v>
      </c>
      <c r="F2048" s="147" t="s">
        <v>64</v>
      </c>
      <c r="G2048" s="149"/>
      <c r="H2048" s="18">
        <f>H2049+H2050+H2051</f>
        <v>1819</v>
      </c>
      <c r="I2048" s="18">
        <f t="shared" si="31"/>
        <v>0.554461602238574</v>
      </c>
    </row>
    <row r="2049" spans="1:9" ht="16.5" customHeight="1">
      <c r="A2049" s="60"/>
      <c r="B2049" s="64"/>
      <c r="C2049" s="64"/>
      <c r="D2049" s="24" t="s">
        <v>65</v>
      </c>
      <c r="E2049" s="66">
        <v>190000</v>
      </c>
      <c r="F2049" s="147" t="s">
        <v>66</v>
      </c>
      <c r="G2049" s="149"/>
      <c r="H2049" s="18">
        <v>1450</v>
      </c>
      <c r="I2049" s="18">
        <f t="shared" si="31"/>
        <v>0.5214589342098639</v>
      </c>
    </row>
    <row r="2050" spans="1:9" ht="16.5" customHeight="1">
      <c r="A2050" s="60"/>
      <c r="B2050" s="64"/>
      <c r="C2050" s="64"/>
      <c r="D2050" s="24" t="s">
        <v>67</v>
      </c>
      <c r="E2050" s="66">
        <v>50000</v>
      </c>
      <c r="F2050" s="147" t="s">
        <v>298</v>
      </c>
      <c r="G2050" s="149"/>
      <c r="H2050" s="18">
        <v>369</v>
      </c>
      <c r="I2050" s="18">
        <f t="shared" si="31"/>
        <v>0.738</v>
      </c>
    </row>
    <row r="2051" spans="1:9" ht="16.5" customHeight="1">
      <c r="A2051" s="60"/>
      <c r="B2051" s="64"/>
      <c r="C2051" s="64"/>
      <c r="D2051" s="24" t="s">
        <v>68</v>
      </c>
      <c r="E2051" s="66">
        <v>150000</v>
      </c>
      <c r="F2051" s="147" t="s">
        <v>133</v>
      </c>
      <c r="G2051" s="149"/>
      <c r="H2051" s="18">
        <v>0</v>
      </c>
      <c r="I2051" s="18"/>
    </row>
    <row r="2052" spans="1:9" ht="16.5" customHeight="1">
      <c r="A2052" s="60"/>
      <c r="B2052" s="64"/>
      <c r="C2052" s="65" t="s">
        <v>426</v>
      </c>
      <c r="D2052" s="24" t="s">
        <v>427</v>
      </c>
      <c r="E2052" s="66">
        <v>0</v>
      </c>
      <c r="F2052" s="147" t="s">
        <v>69</v>
      </c>
      <c r="G2052" s="149"/>
      <c r="H2052" s="18">
        <f>H2053</f>
        <v>1029</v>
      </c>
      <c r="I2052" s="18">
        <f t="shared" si="31"/>
        <v>0.767910447761194</v>
      </c>
    </row>
    <row r="2053" spans="1:9" ht="16.5" customHeight="1">
      <c r="A2053" s="60"/>
      <c r="B2053" s="64"/>
      <c r="C2053" s="64"/>
      <c r="D2053" s="24" t="s">
        <v>70</v>
      </c>
      <c r="E2053" s="66">
        <v>0</v>
      </c>
      <c r="F2053" s="147" t="s">
        <v>69</v>
      </c>
      <c r="G2053" s="149"/>
      <c r="H2053" s="18">
        <v>1029</v>
      </c>
      <c r="I2053" s="18">
        <f t="shared" si="31"/>
        <v>0.767910447761194</v>
      </c>
    </row>
    <row r="2054" spans="1:9" ht="16.5" customHeight="1">
      <c r="A2054" s="67"/>
      <c r="B2054" s="119" t="s">
        <v>71</v>
      </c>
      <c r="C2054" s="119"/>
      <c r="D2054" s="120" t="s">
        <v>72</v>
      </c>
      <c r="E2054" s="121">
        <f>E2055+E2067+E2070+E2075+E2083+E2088+E2090+E2092</f>
        <v>309500</v>
      </c>
      <c r="F2054" s="170" t="s">
        <v>73</v>
      </c>
      <c r="G2054" s="171"/>
      <c r="H2054" s="21">
        <f>H2055+H2067+H2070+H2075+H2083+H2088+H2090+H2092</f>
        <v>167800.21999999997</v>
      </c>
      <c r="I2054" s="21">
        <f t="shared" si="31"/>
        <v>53.25317439915708</v>
      </c>
    </row>
    <row r="2055" spans="1:9" ht="46.5" customHeight="1">
      <c r="A2055" s="73"/>
      <c r="B2055" s="74"/>
      <c r="C2055" s="83" t="s">
        <v>316</v>
      </c>
      <c r="D2055" s="25" t="s">
        <v>317</v>
      </c>
      <c r="E2055" s="75">
        <v>265000</v>
      </c>
      <c r="F2055" s="136" t="s">
        <v>74</v>
      </c>
      <c r="G2055" s="156"/>
      <c r="H2055" s="18">
        <f>SUM(H2056:H2066)</f>
        <v>147500</v>
      </c>
      <c r="I2055" s="18">
        <f t="shared" si="31"/>
        <v>60.52548430646002</v>
      </c>
    </row>
    <row r="2056" spans="1:9" ht="30" customHeight="1">
      <c r="A2056" s="60"/>
      <c r="B2056" s="64"/>
      <c r="C2056" s="64"/>
      <c r="D2056" s="24" t="s">
        <v>75</v>
      </c>
      <c r="E2056" s="66">
        <v>0</v>
      </c>
      <c r="F2056" s="147" t="s">
        <v>429</v>
      </c>
      <c r="G2056" s="149"/>
      <c r="H2056" s="18">
        <v>20000</v>
      </c>
      <c r="I2056" s="18">
        <f t="shared" si="31"/>
        <v>44.44444444444444</v>
      </c>
    </row>
    <row r="2057" spans="1:9" ht="30" customHeight="1">
      <c r="A2057" s="60"/>
      <c r="B2057" s="64"/>
      <c r="C2057" s="64"/>
      <c r="D2057" s="24" t="s">
        <v>76</v>
      </c>
      <c r="E2057" s="66">
        <v>0</v>
      </c>
      <c r="F2057" s="147" t="s">
        <v>1851</v>
      </c>
      <c r="G2057" s="149"/>
      <c r="H2057" s="18">
        <v>9000</v>
      </c>
      <c r="I2057" s="18">
        <f t="shared" si="31"/>
        <v>100</v>
      </c>
    </row>
    <row r="2058" spans="1:9" ht="30" customHeight="1">
      <c r="A2058" s="60"/>
      <c r="B2058" s="64"/>
      <c r="C2058" s="64"/>
      <c r="D2058" s="24" t="s">
        <v>77</v>
      </c>
      <c r="E2058" s="66">
        <v>0</v>
      </c>
      <c r="F2058" s="147" t="s">
        <v>278</v>
      </c>
      <c r="G2058" s="149"/>
      <c r="H2058" s="18">
        <v>35000</v>
      </c>
      <c r="I2058" s="18">
        <f t="shared" si="31"/>
        <v>63.63636363636363</v>
      </c>
    </row>
    <row r="2059" spans="1:9" ht="48" customHeight="1">
      <c r="A2059" s="60"/>
      <c r="B2059" s="64"/>
      <c r="C2059" s="64"/>
      <c r="D2059" s="24" t="s">
        <v>78</v>
      </c>
      <c r="E2059" s="66">
        <v>0</v>
      </c>
      <c r="F2059" s="147" t="s">
        <v>1701</v>
      </c>
      <c r="G2059" s="149"/>
      <c r="H2059" s="18">
        <v>15500</v>
      </c>
      <c r="I2059" s="18">
        <f t="shared" si="31"/>
        <v>67.3913043478261</v>
      </c>
    </row>
    <row r="2060" spans="1:9" ht="47.25" customHeight="1">
      <c r="A2060" s="60"/>
      <c r="B2060" s="64"/>
      <c r="C2060" s="64"/>
      <c r="D2060" s="24" t="s">
        <v>79</v>
      </c>
      <c r="E2060" s="66">
        <v>0</v>
      </c>
      <c r="F2060" s="147" t="s">
        <v>895</v>
      </c>
      <c r="G2060" s="149"/>
      <c r="H2060" s="18">
        <v>14000</v>
      </c>
      <c r="I2060" s="18">
        <f t="shared" si="31"/>
        <v>73.6842105263158</v>
      </c>
    </row>
    <row r="2061" spans="1:9" ht="33" customHeight="1">
      <c r="A2061" s="60"/>
      <c r="B2061" s="64"/>
      <c r="C2061" s="64"/>
      <c r="D2061" s="24" t="s">
        <v>80</v>
      </c>
      <c r="E2061" s="66">
        <v>0</v>
      </c>
      <c r="F2061" s="147" t="s">
        <v>1112</v>
      </c>
      <c r="G2061" s="149"/>
      <c r="H2061" s="18">
        <v>17000</v>
      </c>
      <c r="I2061" s="18">
        <f t="shared" si="31"/>
        <v>60.714285714285715</v>
      </c>
    </row>
    <row r="2062" spans="1:9" ht="35.25" customHeight="1">
      <c r="A2062" s="60"/>
      <c r="B2062" s="64"/>
      <c r="C2062" s="64"/>
      <c r="D2062" s="24" t="s">
        <v>81</v>
      </c>
      <c r="E2062" s="66">
        <v>0</v>
      </c>
      <c r="F2062" s="147" t="s">
        <v>190</v>
      </c>
      <c r="G2062" s="149"/>
      <c r="H2062" s="18">
        <v>4000</v>
      </c>
      <c r="I2062" s="18">
        <f t="shared" si="31"/>
        <v>100</v>
      </c>
    </row>
    <row r="2063" spans="1:9" ht="61.5" customHeight="1">
      <c r="A2063" s="60"/>
      <c r="B2063" s="64"/>
      <c r="C2063" s="64"/>
      <c r="D2063" s="24" t="s">
        <v>82</v>
      </c>
      <c r="E2063" s="66">
        <v>0</v>
      </c>
      <c r="F2063" s="147" t="s">
        <v>285</v>
      </c>
      <c r="G2063" s="149"/>
      <c r="H2063" s="18">
        <v>16500</v>
      </c>
      <c r="I2063" s="18">
        <f t="shared" si="31"/>
        <v>66</v>
      </c>
    </row>
    <row r="2064" spans="1:9" ht="60" customHeight="1">
      <c r="A2064" s="60"/>
      <c r="B2064" s="64"/>
      <c r="C2064" s="64"/>
      <c r="D2064" s="24" t="s">
        <v>748</v>
      </c>
      <c r="E2064" s="66">
        <v>0</v>
      </c>
      <c r="F2064" s="147" t="s">
        <v>285</v>
      </c>
      <c r="G2064" s="149"/>
      <c r="H2064" s="18">
        <v>12500</v>
      </c>
      <c r="I2064" s="18">
        <f t="shared" si="31"/>
        <v>50</v>
      </c>
    </row>
    <row r="2065" spans="1:9" ht="35.25" customHeight="1">
      <c r="A2065" s="60"/>
      <c r="B2065" s="64"/>
      <c r="C2065" s="64"/>
      <c r="D2065" s="24" t="s">
        <v>83</v>
      </c>
      <c r="E2065" s="66">
        <v>0</v>
      </c>
      <c r="F2065" s="147" t="s">
        <v>1117</v>
      </c>
      <c r="G2065" s="149"/>
      <c r="H2065" s="18">
        <v>4000</v>
      </c>
      <c r="I2065" s="18">
        <f t="shared" si="31"/>
        <v>57.142857142857146</v>
      </c>
    </row>
    <row r="2066" spans="1:9" ht="31.5" customHeight="1">
      <c r="A2066" s="60"/>
      <c r="B2066" s="64"/>
      <c r="C2066" s="64"/>
      <c r="D2066" s="24" t="s">
        <v>84</v>
      </c>
      <c r="E2066" s="66">
        <v>0</v>
      </c>
      <c r="F2066" s="147" t="s">
        <v>85</v>
      </c>
      <c r="G2066" s="149"/>
      <c r="H2066" s="18">
        <v>0</v>
      </c>
      <c r="I2066" s="18">
        <f t="shared" si="31"/>
        <v>0</v>
      </c>
    </row>
    <row r="2067" spans="1:9" ht="31.5" customHeight="1">
      <c r="A2067" s="67"/>
      <c r="B2067" s="50"/>
      <c r="C2067" s="10" t="s">
        <v>86</v>
      </c>
      <c r="D2067" s="11" t="s">
        <v>87</v>
      </c>
      <c r="E2067" s="51">
        <v>0</v>
      </c>
      <c r="F2067" s="145" t="s">
        <v>140</v>
      </c>
      <c r="G2067" s="133"/>
      <c r="H2067" s="18">
        <v>4600</v>
      </c>
      <c r="I2067" s="18">
        <f aca="true" t="shared" si="32" ref="I2067:I2105">H2067/F2067%</f>
        <v>38.333333333333336</v>
      </c>
    </row>
    <row r="2068" spans="1:9" ht="16.5" customHeight="1">
      <c r="A2068" s="73"/>
      <c r="B2068" s="74"/>
      <c r="C2068" s="74"/>
      <c r="D2068" s="25" t="s">
        <v>88</v>
      </c>
      <c r="E2068" s="75">
        <v>0</v>
      </c>
      <c r="F2068" s="136" t="s">
        <v>446</v>
      </c>
      <c r="G2068" s="156"/>
      <c r="H2068" s="18">
        <v>4600</v>
      </c>
      <c r="I2068" s="18">
        <f t="shared" si="32"/>
        <v>76.66666666666667</v>
      </c>
    </row>
    <row r="2069" spans="1:9" ht="30.75" customHeight="1">
      <c r="A2069" s="60"/>
      <c r="B2069" s="64"/>
      <c r="C2069" s="64"/>
      <c r="D2069" s="24" t="s">
        <v>89</v>
      </c>
      <c r="E2069" s="66">
        <v>0</v>
      </c>
      <c r="F2069" s="147" t="s">
        <v>446</v>
      </c>
      <c r="G2069" s="149"/>
      <c r="H2069" s="18">
        <v>0</v>
      </c>
      <c r="I2069" s="18">
        <f t="shared" si="32"/>
        <v>0</v>
      </c>
    </row>
    <row r="2070" spans="1:9" ht="16.5" customHeight="1">
      <c r="A2070" s="60"/>
      <c r="B2070" s="64"/>
      <c r="C2070" s="65" t="s">
        <v>262</v>
      </c>
      <c r="D2070" s="24" t="s">
        <v>263</v>
      </c>
      <c r="E2070" s="66">
        <v>15000</v>
      </c>
      <c r="F2070" s="147" t="s">
        <v>177</v>
      </c>
      <c r="G2070" s="149"/>
      <c r="H2070" s="18">
        <f>SUM(H2071:H2074)</f>
        <v>1722</v>
      </c>
      <c r="I2070" s="18">
        <f t="shared" si="32"/>
        <v>21.525</v>
      </c>
    </row>
    <row r="2071" spans="1:9" ht="16.5" customHeight="1">
      <c r="A2071" s="60"/>
      <c r="B2071" s="64"/>
      <c r="C2071" s="64"/>
      <c r="D2071" s="24" t="s">
        <v>88</v>
      </c>
      <c r="E2071" s="66">
        <v>1500</v>
      </c>
      <c r="F2071" s="147" t="s">
        <v>340</v>
      </c>
      <c r="G2071" s="149"/>
      <c r="H2071" s="18">
        <v>222</v>
      </c>
      <c r="I2071" s="18">
        <f t="shared" si="32"/>
        <v>14.8</v>
      </c>
    </row>
    <row r="2072" spans="1:9" ht="16.5" customHeight="1">
      <c r="A2072" s="60"/>
      <c r="B2072" s="64"/>
      <c r="C2072" s="64"/>
      <c r="D2072" s="24" t="s">
        <v>90</v>
      </c>
      <c r="E2072" s="66">
        <v>10000</v>
      </c>
      <c r="F2072" s="147" t="s">
        <v>133</v>
      </c>
      <c r="G2072" s="149"/>
      <c r="H2072" s="18">
        <v>0</v>
      </c>
      <c r="I2072" s="18"/>
    </row>
    <row r="2073" spans="1:9" ht="18.75" customHeight="1">
      <c r="A2073" s="60"/>
      <c r="B2073" s="64"/>
      <c r="C2073" s="64"/>
      <c r="D2073" s="24" t="s">
        <v>1782</v>
      </c>
      <c r="E2073" s="66">
        <v>3500</v>
      </c>
      <c r="F2073" s="147" t="s">
        <v>176</v>
      </c>
      <c r="G2073" s="149"/>
      <c r="H2073" s="18">
        <v>0</v>
      </c>
      <c r="I2073" s="18">
        <f t="shared" si="32"/>
        <v>0</v>
      </c>
    </row>
    <row r="2074" spans="1:9" ht="16.5" customHeight="1">
      <c r="A2074" s="60"/>
      <c r="B2074" s="64"/>
      <c r="C2074" s="64"/>
      <c r="D2074" s="24" t="s">
        <v>91</v>
      </c>
      <c r="E2074" s="66">
        <v>0</v>
      </c>
      <c r="F2074" s="147" t="s">
        <v>237</v>
      </c>
      <c r="G2074" s="149"/>
      <c r="H2074" s="18">
        <v>1500</v>
      </c>
      <c r="I2074" s="18">
        <f t="shared" si="32"/>
        <v>50</v>
      </c>
    </row>
    <row r="2075" spans="1:9" ht="16.5" customHeight="1">
      <c r="A2075" s="60"/>
      <c r="B2075" s="64"/>
      <c r="C2075" s="65" t="s">
        <v>205</v>
      </c>
      <c r="D2075" s="24" t="s">
        <v>128</v>
      </c>
      <c r="E2075" s="66">
        <v>6000</v>
      </c>
      <c r="F2075" s="147">
        <f>F2076+F2077+F2078+F2079+F2080+F2081+F2082</f>
        <v>25478</v>
      </c>
      <c r="G2075" s="149"/>
      <c r="H2075" s="18">
        <f>SUM(H2076:H2082)</f>
        <v>1942.8600000000001</v>
      </c>
      <c r="I2075" s="18">
        <f t="shared" si="32"/>
        <v>7.625637805165241</v>
      </c>
    </row>
    <row r="2076" spans="1:9" ht="16.5" customHeight="1">
      <c r="A2076" s="60"/>
      <c r="B2076" s="64"/>
      <c r="C2076" s="64"/>
      <c r="D2076" s="24" t="s">
        <v>88</v>
      </c>
      <c r="E2076" s="66">
        <v>5000</v>
      </c>
      <c r="F2076" s="147" t="s">
        <v>185</v>
      </c>
      <c r="G2076" s="149"/>
      <c r="H2076" s="18">
        <v>506.77</v>
      </c>
      <c r="I2076" s="18">
        <f t="shared" si="32"/>
        <v>10.135399999999999</v>
      </c>
    </row>
    <row r="2077" spans="1:9" ht="16.5" customHeight="1">
      <c r="A2077" s="60"/>
      <c r="B2077" s="64"/>
      <c r="C2077" s="64"/>
      <c r="D2077" s="24" t="s">
        <v>90</v>
      </c>
      <c r="E2077" s="66">
        <v>0</v>
      </c>
      <c r="F2077" s="147" t="s">
        <v>340</v>
      </c>
      <c r="G2077" s="149"/>
      <c r="H2077" s="18">
        <v>458.43</v>
      </c>
      <c r="I2077" s="18">
        <f t="shared" si="32"/>
        <v>30.562</v>
      </c>
    </row>
    <row r="2078" spans="1:9" ht="16.5" customHeight="1">
      <c r="A2078" s="60"/>
      <c r="B2078" s="64"/>
      <c r="C2078" s="64"/>
      <c r="D2078" s="24" t="s">
        <v>1782</v>
      </c>
      <c r="E2078" s="66">
        <v>0</v>
      </c>
      <c r="F2078" s="147" t="s">
        <v>187</v>
      </c>
      <c r="G2078" s="149"/>
      <c r="H2078" s="18">
        <v>0</v>
      </c>
      <c r="I2078" s="18">
        <f t="shared" si="32"/>
        <v>0</v>
      </c>
    </row>
    <row r="2079" spans="1:9" ht="35.25" customHeight="1">
      <c r="A2079" s="60"/>
      <c r="B2079" s="64"/>
      <c r="C2079" s="64"/>
      <c r="D2079" s="24" t="s">
        <v>92</v>
      </c>
      <c r="E2079" s="66">
        <v>0</v>
      </c>
      <c r="F2079" s="147">
        <v>978</v>
      </c>
      <c r="G2079" s="149"/>
      <c r="H2079" s="18">
        <v>977.66</v>
      </c>
      <c r="I2079" s="18">
        <f t="shared" si="32"/>
        <v>99.96523517382414</v>
      </c>
    </row>
    <row r="2080" spans="1:9" ht="16.5" customHeight="1">
      <c r="A2080" s="60"/>
      <c r="B2080" s="64"/>
      <c r="C2080" s="64"/>
      <c r="D2080" s="24" t="s">
        <v>93</v>
      </c>
      <c r="E2080" s="66">
        <v>0</v>
      </c>
      <c r="F2080" s="147" t="s">
        <v>131</v>
      </c>
      <c r="G2080" s="149"/>
      <c r="H2080" s="18">
        <v>0</v>
      </c>
      <c r="I2080" s="18">
        <f t="shared" si="32"/>
        <v>0</v>
      </c>
    </row>
    <row r="2081" spans="1:9" ht="21" customHeight="1">
      <c r="A2081" s="60"/>
      <c r="B2081" s="64"/>
      <c r="C2081" s="64"/>
      <c r="D2081" s="24" t="s">
        <v>94</v>
      </c>
      <c r="E2081" s="66">
        <v>500</v>
      </c>
      <c r="F2081" s="147" t="s">
        <v>233</v>
      </c>
      <c r="G2081" s="149"/>
      <c r="H2081" s="18">
        <v>0</v>
      </c>
      <c r="I2081" s="18">
        <f t="shared" si="32"/>
        <v>0</v>
      </c>
    </row>
    <row r="2082" spans="1:9" ht="16.5" customHeight="1">
      <c r="A2082" s="60"/>
      <c r="B2082" s="64"/>
      <c r="C2082" s="64"/>
      <c r="D2082" s="24" t="s">
        <v>95</v>
      </c>
      <c r="E2082" s="66">
        <v>500</v>
      </c>
      <c r="F2082" s="147" t="s">
        <v>233</v>
      </c>
      <c r="G2082" s="149"/>
      <c r="H2082" s="18">
        <v>0</v>
      </c>
      <c r="I2082" s="18">
        <f t="shared" si="32"/>
        <v>0</v>
      </c>
    </row>
    <row r="2083" spans="1:9" ht="16.5" customHeight="1">
      <c r="A2083" s="60"/>
      <c r="B2083" s="64"/>
      <c r="C2083" s="65" t="s">
        <v>112</v>
      </c>
      <c r="D2083" s="24" t="s">
        <v>113</v>
      </c>
      <c r="E2083" s="66">
        <v>20000</v>
      </c>
      <c r="F2083" s="147">
        <f>F2084+F2085+F2086+F2087</f>
        <v>22122</v>
      </c>
      <c r="G2083" s="149"/>
      <c r="H2083" s="18">
        <f>SUM(H2084:H2087)</f>
        <v>10180.84</v>
      </c>
      <c r="I2083" s="18">
        <f t="shared" si="32"/>
        <v>46.02133622638098</v>
      </c>
    </row>
    <row r="2084" spans="1:9" ht="16.5" customHeight="1">
      <c r="A2084" s="60"/>
      <c r="B2084" s="64"/>
      <c r="C2084" s="64"/>
      <c r="D2084" s="24" t="s">
        <v>96</v>
      </c>
      <c r="E2084" s="66">
        <v>10000</v>
      </c>
      <c r="F2084" s="147" t="s">
        <v>1117</v>
      </c>
      <c r="G2084" s="149"/>
      <c r="H2084" s="18">
        <v>5681.31</v>
      </c>
      <c r="I2084" s="18">
        <f t="shared" si="32"/>
        <v>81.16157142857143</v>
      </c>
    </row>
    <row r="2085" spans="1:9" ht="16.5" customHeight="1">
      <c r="A2085" s="60"/>
      <c r="B2085" s="64"/>
      <c r="C2085" s="64"/>
      <c r="D2085" s="24" t="s">
        <v>88</v>
      </c>
      <c r="E2085" s="66">
        <v>10000</v>
      </c>
      <c r="F2085" s="147" t="s">
        <v>271</v>
      </c>
      <c r="G2085" s="149"/>
      <c r="H2085" s="18">
        <v>2399.54</v>
      </c>
      <c r="I2085" s="18">
        <f t="shared" si="32"/>
        <v>23.9954</v>
      </c>
    </row>
    <row r="2086" spans="1:9" ht="33" customHeight="1">
      <c r="A2086" s="60"/>
      <c r="B2086" s="64"/>
      <c r="C2086" s="64"/>
      <c r="D2086" s="24" t="s">
        <v>89</v>
      </c>
      <c r="E2086" s="66">
        <v>0</v>
      </c>
      <c r="F2086" s="147" t="s">
        <v>187</v>
      </c>
      <c r="G2086" s="149"/>
      <c r="H2086" s="18">
        <v>0</v>
      </c>
      <c r="I2086" s="18">
        <f t="shared" si="32"/>
        <v>0</v>
      </c>
    </row>
    <row r="2087" spans="1:9" ht="18" customHeight="1">
      <c r="A2087" s="60"/>
      <c r="B2087" s="64"/>
      <c r="C2087" s="64"/>
      <c r="D2087" s="24" t="s">
        <v>1781</v>
      </c>
      <c r="E2087" s="66">
        <v>0</v>
      </c>
      <c r="F2087" s="147">
        <v>3122</v>
      </c>
      <c r="G2087" s="149"/>
      <c r="H2087" s="18">
        <v>2099.99</v>
      </c>
      <c r="I2087" s="18">
        <f t="shared" si="32"/>
        <v>67.2642536835362</v>
      </c>
    </row>
    <row r="2088" spans="1:9" ht="16.5" customHeight="1">
      <c r="A2088" s="60"/>
      <c r="B2088" s="64"/>
      <c r="C2088" s="65" t="s">
        <v>283</v>
      </c>
      <c r="D2088" s="24" t="s">
        <v>284</v>
      </c>
      <c r="E2088" s="66">
        <v>2000</v>
      </c>
      <c r="F2088" s="147" t="s">
        <v>187</v>
      </c>
      <c r="G2088" s="149"/>
      <c r="H2088" s="18">
        <v>533.54</v>
      </c>
      <c r="I2088" s="18">
        <f t="shared" si="32"/>
        <v>26.677</v>
      </c>
    </row>
    <row r="2089" spans="1:9" ht="16.5" customHeight="1">
      <c r="A2089" s="60"/>
      <c r="B2089" s="64"/>
      <c r="C2089" s="64"/>
      <c r="D2089" s="24" t="s">
        <v>88</v>
      </c>
      <c r="E2089" s="66">
        <v>2000</v>
      </c>
      <c r="F2089" s="147" t="s">
        <v>187</v>
      </c>
      <c r="G2089" s="149"/>
      <c r="H2089" s="18">
        <v>53.54</v>
      </c>
      <c r="I2089" s="18">
        <f t="shared" si="32"/>
        <v>2.677</v>
      </c>
    </row>
    <row r="2090" spans="1:9" ht="16.5" customHeight="1">
      <c r="A2090" s="60"/>
      <c r="B2090" s="64"/>
      <c r="C2090" s="65" t="s">
        <v>333</v>
      </c>
      <c r="D2090" s="24" t="s">
        <v>334</v>
      </c>
      <c r="E2090" s="66">
        <v>0</v>
      </c>
      <c r="F2090" s="147" t="s">
        <v>415</v>
      </c>
      <c r="G2090" s="149"/>
      <c r="H2090" s="18">
        <v>87.58</v>
      </c>
      <c r="I2090" s="18">
        <f t="shared" si="32"/>
        <v>29.19333333333333</v>
      </c>
    </row>
    <row r="2091" spans="1:9" ht="16.5" customHeight="1">
      <c r="A2091" s="60"/>
      <c r="B2091" s="64"/>
      <c r="C2091" s="64"/>
      <c r="D2091" s="24" t="s">
        <v>44</v>
      </c>
      <c r="E2091" s="66">
        <v>0</v>
      </c>
      <c r="F2091" s="147" t="s">
        <v>415</v>
      </c>
      <c r="G2091" s="149"/>
      <c r="H2091" s="18">
        <v>87.58</v>
      </c>
      <c r="I2091" s="18">
        <f t="shared" si="32"/>
        <v>29.19333333333333</v>
      </c>
    </row>
    <row r="2092" spans="1:9" ht="16.5" customHeight="1">
      <c r="A2092" s="60"/>
      <c r="B2092" s="64"/>
      <c r="C2092" s="65" t="s">
        <v>213</v>
      </c>
      <c r="D2092" s="24" t="s">
        <v>214</v>
      </c>
      <c r="E2092" s="66">
        <v>1500</v>
      </c>
      <c r="F2092" s="147" t="s">
        <v>340</v>
      </c>
      <c r="G2092" s="149"/>
      <c r="H2092" s="18">
        <v>1233.4</v>
      </c>
      <c r="I2092" s="18">
        <f t="shared" si="32"/>
        <v>82.22666666666667</v>
      </c>
    </row>
    <row r="2093" spans="1:9" ht="16.5" customHeight="1">
      <c r="A2093" s="60"/>
      <c r="B2093" s="64"/>
      <c r="C2093" s="64"/>
      <c r="D2093" s="24" t="s">
        <v>88</v>
      </c>
      <c r="E2093" s="66">
        <v>1500</v>
      </c>
      <c r="F2093" s="147" t="s">
        <v>340</v>
      </c>
      <c r="G2093" s="149"/>
      <c r="H2093" s="18">
        <v>1233.4</v>
      </c>
      <c r="I2093" s="18">
        <f t="shared" si="32"/>
        <v>82.22666666666667</v>
      </c>
    </row>
    <row r="2094" spans="1:9" ht="16.5" customHeight="1">
      <c r="A2094" s="60"/>
      <c r="B2094" s="61" t="s">
        <v>97</v>
      </c>
      <c r="C2094" s="61"/>
      <c r="D2094" s="62" t="s">
        <v>193</v>
      </c>
      <c r="E2094" s="63">
        <f>E2095+E2097+E2099+E2101+E2103</f>
        <v>65300</v>
      </c>
      <c r="F2094" s="150" t="s">
        <v>98</v>
      </c>
      <c r="G2094" s="151"/>
      <c r="H2094" s="21">
        <f>H2095+H2097+H2099+H2101+H2103</f>
        <v>30858.74</v>
      </c>
      <c r="I2094" s="18">
        <f t="shared" si="32"/>
        <v>47.25687595712098</v>
      </c>
    </row>
    <row r="2095" spans="1:9" ht="16.5" customHeight="1">
      <c r="A2095" s="67"/>
      <c r="B2095" s="50"/>
      <c r="C2095" s="10" t="s">
        <v>199</v>
      </c>
      <c r="D2095" s="11" t="s">
        <v>200</v>
      </c>
      <c r="E2095" s="51">
        <v>200</v>
      </c>
      <c r="F2095" s="145" t="s">
        <v>232</v>
      </c>
      <c r="G2095" s="133"/>
      <c r="H2095" s="18">
        <v>0</v>
      </c>
      <c r="I2095" s="18">
        <f t="shared" si="32"/>
        <v>0</v>
      </c>
    </row>
    <row r="2096" spans="1:9" ht="16.5" customHeight="1">
      <c r="A2096" s="73"/>
      <c r="B2096" s="74"/>
      <c r="C2096" s="74"/>
      <c r="D2096" s="25" t="s">
        <v>99</v>
      </c>
      <c r="E2096" s="75">
        <v>200</v>
      </c>
      <c r="F2096" s="136" t="s">
        <v>232</v>
      </c>
      <c r="G2096" s="156"/>
      <c r="H2096" s="18">
        <v>0</v>
      </c>
      <c r="I2096" s="18">
        <f t="shared" si="32"/>
        <v>0</v>
      </c>
    </row>
    <row r="2097" spans="1:9" ht="16.5" customHeight="1">
      <c r="A2097" s="60"/>
      <c r="B2097" s="64"/>
      <c r="C2097" s="65" t="s">
        <v>262</v>
      </c>
      <c r="D2097" s="24" t="s">
        <v>263</v>
      </c>
      <c r="E2097" s="66">
        <v>14000</v>
      </c>
      <c r="F2097" s="147" t="s">
        <v>1668</v>
      </c>
      <c r="G2097" s="149"/>
      <c r="H2097" s="18">
        <v>7713.6</v>
      </c>
      <c r="I2097" s="18">
        <f t="shared" si="32"/>
        <v>55.09714285714286</v>
      </c>
    </row>
    <row r="2098" spans="1:9" ht="16.5" customHeight="1">
      <c r="A2098" s="60"/>
      <c r="B2098" s="64"/>
      <c r="C2098" s="64"/>
      <c r="D2098" s="24" t="s">
        <v>99</v>
      </c>
      <c r="E2098" s="66">
        <v>14000</v>
      </c>
      <c r="F2098" s="147" t="s">
        <v>1668</v>
      </c>
      <c r="G2098" s="149"/>
      <c r="H2098" s="18">
        <v>7713.6</v>
      </c>
      <c r="I2098" s="18">
        <f t="shared" si="32"/>
        <v>55.09714285714286</v>
      </c>
    </row>
    <row r="2099" spans="1:9" ht="16.5" customHeight="1">
      <c r="A2099" s="60"/>
      <c r="B2099" s="64"/>
      <c r="C2099" s="65" t="s">
        <v>205</v>
      </c>
      <c r="D2099" s="24" t="s">
        <v>128</v>
      </c>
      <c r="E2099" s="66">
        <v>500</v>
      </c>
      <c r="F2099" s="147" t="s">
        <v>233</v>
      </c>
      <c r="G2099" s="149"/>
      <c r="H2099" s="18">
        <v>0</v>
      </c>
      <c r="I2099" s="18">
        <f t="shared" si="32"/>
        <v>0</v>
      </c>
    </row>
    <row r="2100" spans="1:9" ht="16.5" customHeight="1">
      <c r="A2100" s="60"/>
      <c r="B2100" s="64"/>
      <c r="C2100" s="64"/>
      <c r="D2100" s="24" t="s">
        <v>99</v>
      </c>
      <c r="E2100" s="66">
        <v>500</v>
      </c>
      <c r="F2100" s="147" t="s">
        <v>233</v>
      </c>
      <c r="G2100" s="149"/>
      <c r="H2100" s="18">
        <v>0</v>
      </c>
      <c r="I2100" s="18">
        <f t="shared" si="32"/>
        <v>0</v>
      </c>
    </row>
    <row r="2101" spans="1:9" ht="16.5" customHeight="1">
      <c r="A2101" s="60"/>
      <c r="B2101" s="64"/>
      <c r="C2101" s="65" t="s">
        <v>112</v>
      </c>
      <c r="D2101" s="24" t="s">
        <v>113</v>
      </c>
      <c r="E2101" s="66">
        <v>49600</v>
      </c>
      <c r="F2101" s="147" t="s">
        <v>100</v>
      </c>
      <c r="G2101" s="149"/>
      <c r="H2101" s="18">
        <v>22437.59</v>
      </c>
      <c r="I2101" s="18">
        <f t="shared" si="32"/>
        <v>45.23707661290322</v>
      </c>
    </row>
    <row r="2102" spans="1:9" ht="16.5" customHeight="1">
      <c r="A2102" s="60"/>
      <c r="B2102" s="64"/>
      <c r="C2102" s="64"/>
      <c r="D2102" s="24" t="s">
        <v>99</v>
      </c>
      <c r="E2102" s="66">
        <v>49600</v>
      </c>
      <c r="F2102" s="147" t="s">
        <v>100</v>
      </c>
      <c r="G2102" s="149"/>
      <c r="H2102" s="18">
        <v>22437.59</v>
      </c>
      <c r="I2102" s="18">
        <f t="shared" si="32"/>
        <v>45.23707661290322</v>
      </c>
    </row>
    <row r="2103" spans="1:9" ht="16.5" customHeight="1">
      <c r="A2103" s="60"/>
      <c r="B2103" s="64"/>
      <c r="C2103" s="65" t="s">
        <v>213</v>
      </c>
      <c r="D2103" s="24" t="s">
        <v>214</v>
      </c>
      <c r="E2103" s="66">
        <v>1000</v>
      </c>
      <c r="F2103" s="147" t="s">
        <v>174</v>
      </c>
      <c r="G2103" s="149"/>
      <c r="H2103" s="18">
        <v>707.55</v>
      </c>
      <c r="I2103" s="18">
        <f t="shared" si="32"/>
        <v>70.755</v>
      </c>
    </row>
    <row r="2104" spans="1:9" ht="16.5" customHeight="1">
      <c r="A2104" s="60"/>
      <c r="B2104" s="64"/>
      <c r="C2104" s="64"/>
      <c r="D2104" s="24" t="s">
        <v>99</v>
      </c>
      <c r="E2104" s="66">
        <v>1000</v>
      </c>
      <c r="F2104" s="147" t="s">
        <v>174</v>
      </c>
      <c r="G2104" s="149"/>
      <c r="H2104" s="18">
        <v>707.55</v>
      </c>
      <c r="I2104" s="18">
        <f t="shared" si="32"/>
        <v>70.755</v>
      </c>
    </row>
    <row r="2105" spans="1:9" s="31" customFormat="1" ht="16.5" customHeight="1">
      <c r="A2105" s="189" t="s">
        <v>101</v>
      </c>
      <c r="B2105" s="190"/>
      <c r="C2105" s="190"/>
      <c r="D2105" s="191"/>
      <c r="E2105" s="144">
        <f>E3+E74+E98+E185+E224+E305+E325+E513+E523+E528+E659+E681+E686+E1223+E1265+E1527+E1645+E1853+E1999</f>
        <v>51550890</v>
      </c>
      <c r="F2105" s="192">
        <f>F3+F74+F98+F185+F224+F305+F325+F513+F523+F528+F659+F681+F686+F1223+F1265+F1527+F1645+F1853+F1999</f>
        <v>57631241.730000004</v>
      </c>
      <c r="G2105" s="193"/>
      <c r="H2105" s="45">
        <f>H3+H74+H98+H185+H224+H305+H325+H513+H523+H528+H659+H681+H686+H1223+H1265+H1527+H1645+H1853+H1999</f>
        <v>25098699.192999996</v>
      </c>
      <c r="I2105" s="45">
        <f t="shared" si="32"/>
        <v>43.550509132852575</v>
      </c>
    </row>
    <row r="2106" spans="1:7" ht="308.25" customHeight="1">
      <c r="A2106" s="195"/>
      <c r="B2106" s="180"/>
      <c r="C2106" s="180"/>
      <c r="D2106" s="180"/>
      <c r="E2106" s="180"/>
      <c r="F2106" s="180"/>
      <c r="G2106" s="180"/>
    </row>
    <row r="2107" spans="1:7" ht="308.25" customHeight="1">
      <c r="A2107" s="180"/>
      <c r="B2107" s="180"/>
      <c r="C2107" s="180"/>
      <c r="D2107" s="180"/>
      <c r="E2107" s="180"/>
      <c r="F2107" s="180"/>
      <c r="G2107" s="180"/>
    </row>
    <row r="2108" spans="1:7" ht="5.25" customHeight="1">
      <c r="A2108" s="180"/>
      <c r="B2108" s="180"/>
      <c r="C2108" s="180"/>
      <c r="D2108" s="180"/>
      <c r="E2108" s="180"/>
      <c r="F2108" s="181"/>
      <c r="G2108" s="182" t="s">
        <v>102</v>
      </c>
    </row>
    <row r="2109" spans="1:7" ht="5.25" customHeight="1">
      <c r="A2109" s="184" t="s">
        <v>167</v>
      </c>
      <c r="B2109" s="185"/>
      <c r="C2109" s="188"/>
      <c r="D2109" s="180"/>
      <c r="E2109" s="180"/>
      <c r="F2109" s="181"/>
      <c r="G2109" s="183"/>
    </row>
    <row r="2110" spans="1:7" ht="11.25" customHeight="1">
      <c r="A2110" s="186"/>
      <c r="B2110" s="187"/>
      <c r="C2110" s="188"/>
      <c r="D2110" s="180"/>
      <c r="E2110" s="180"/>
      <c r="F2110" s="180"/>
      <c r="G2110" s="180"/>
    </row>
  </sheetData>
  <mergeCells count="1993">
    <mergeCell ref="H1:I1"/>
    <mergeCell ref="F1318:G1318"/>
    <mergeCell ref="F169:G169"/>
    <mergeCell ref="F122:G122"/>
    <mergeCell ref="F127:G127"/>
    <mergeCell ref="F128:G128"/>
    <mergeCell ref="F168:G168"/>
    <mergeCell ref="F167:G167"/>
    <mergeCell ref="F166:G166"/>
    <mergeCell ref="F163:G163"/>
    <mergeCell ref="F162:G162"/>
    <mergeCell ref="F150:G150"/>
    <mergeCell ref="F181:G181"/>
    <mergeCell ref="F180:G180"/>
    <mergeCell ref="F178:G178"/>
    <mergeCell ref="F177:G177"/>
    <mergeCell ref="F161:G161"/>
    <mergeCell ref="F175:G175"/>
    <mergeCell ref="F174:G174"/>
    <mergeCell ref="F173:G173"/>
    <mergeCell ref="F2:G2"/>
    <mergeCell ref="F129:G129"/>
    <mergeCell ref="F37:G37"/>
    <mergeCell ref="F38:G38"/>
    <mergeCell ref="F81:G81"/>
    <mergeCell ref="F82:G82"/>
    <mergeCell ref="F123:G123"/>
    <mergeCell ref="F305:G305"/>
    <mergeCell ref="F184:G184"/>
    <mergeCell ref="F183:G183"/>
    <mergeCell ref="F182:G182"/>
    <mergeCell ref="F260:G260"/>
    <mergeCell ref="F259:G259"/>
    <mergeCell ref="F258:G258"/>
    <mergeCell ref="F257:G257"/>
    <mergeCell ref="F256:G256"/>
    <mergeCell ref="F255:G255"/>
    <mergeCell ref="F289:G289"/>
    <mergeCell ref="F288:G288"/>
    <mergeCell ref="F287:G287"/>
    <mergeCell ref="F304:G304"/>
    <mergeCell ref="F303:G303"/>
    <mergeCell ref="F302:G302"/>
    <mergeCell ref="F301:G301"/>
    <mergeCell ref="F293:G293"/>
    <mergeCell ref="F292:G292"/>
    <mergeCell ref="F291:G291"/>
    <mergeCell ref="F290:G290"/>
    <mergeCell ref="F418:G418"/>
    <mergeCell ref="F417:G417"/>
    <mergeCell ref="F416:G416"/>
    <mergeCell ref="F415:G415"/>
    <mergeCell ref="F414:G414"/>
    <mergeCell ref="F405:G405"/>
    <mergeCell ref="F404:G404"/>
    <mergeCell ref="F403:G403"/>
    <mergeCell ref="F402:G402"/>
    <mergeCell ref="F269:G269"/>
    <mergeCell ref="F270:G270"/>
    <mergeCell ref="F313:G313"/>
    <mergeCell ref="F314:G314"/>
    <mergeCell ref="F311:G311"/>
    <mergeCell ref="F310:G310"/>
    <mergeCell ref="F309:G309"/>
    <mergeCell ref="F295:G295"/>
    <mergeCell ref="F294:G294"/>
    <mergeCell ref="F286:G286"/>
    <mergeCell ref="F471:G471"/>
    <mergeCell ref="F470:G470"/>
    <mergeCell ref="F469:G469"/>
    <mergeCell ref="F315:G315"/>
    <mergeCell ref="F361:G361"/>
    <mergeCell ref="F362:G362"/>
    <mergeCell ref="F423:G423"/>
    <mergeCell ref="F421:G421"/>
    <mergeCell ref="F420:G420"/>
    <mergeCell ref="F419:G419"/>
    <mergeCell ref="F563:G563"/>
    <mergeCell ref="F562:G562"/>
    <mergeCell ref="F561:G561"/>
    <mergeCell ref="F424:G424"/>
    <mergeCell ref="F425:G425"/>
    <mergeCell ref="F478:G478"/>
    <mergeCell ref="F479:G479"/>
    <mergeCell ref="F474:G474"/>
    <mergeCell ref="F473:G473"/>
    <mergeCell ref="F472:G472"/>
    <mergeCell ref="F566:G566"/>
    <mergeCell ref="F565:G565"/>
    <mergeCell ref="F564:G564"/>
    <mergeCell ref="F700:G700"/>
    <mergeCell ref="F699:G699"/>
    <mergeCell ref="F698:G698"/>
    <mergeCell ref="F696:G696"/>
    <mergeCell ref="F695:G695"/>
    <mergeCell ref="F694:G694"/>
    <mergeCell ref="F627:G627"/>
    <mergeCell ref="F628:G628"/>
    <mergeCell ref="F600:G600"/>
    <mergeCell ref="F626:G626"/>
    <mergeCell ref="F625:G625"/>
    <mergeCell ref="F617:G617"/>
    <mergeCell ref="F615:G615"/>
    <mergeCell ref="F614:G614"/>
    <mergeCell ref="F613:G613"/>
    <mergeCell ref="F616:G616"/>
    <mergeCell ref="F610:G610"/>
    <mergeCell ref="F883:G883"/>
    <mergeCell ref="F748:G748"/>
    <mergeCell ref="F749:G749"/>
    <mergeCell ref="F801:G801"/>
    <mergeCell ref="F802:G802"/>
    <mergeCell ref="F799:G799"/>
    <mergeCell ref="F798:G798"/>
    <mergeCell ref="F797:G797"/>
    <mergeCell ref="F796:G796"/>
    <mergeCell ref="F795:G795"/>
    <mergeCell ref="F887:G887"/>
    <mergeCell ref="F886:G886"/>
    <mergeCell ref="F885:G885"/>
    <mergeCell ref="F884:G884"/>
    <mergeCell ref="F970:G970"/>
    <mergeCell ref="F974:G974"/>
    <mergeCell ref="F973:G973"/>
    <mergeCell ref="F888:G888"/>
    <mergeCell ref="F969:G969"/>
    <mergeCell ref="F968:G968"/>
    <mergeCell ref="F967:G967"/>
    <mergeCell ref="F972:G972"/>
    <mergeCell ref="F971:G971"/>
    <mergeCell ref="F959:G959"/>
    <mergeCell ref="F1098:G1098"/>
    <mergeCell ref="F1097:G1097"/>
    <mergeCell ref="F1096:G1096"/>
    <mergeCell ref="F977:G977"/>
    <mergeCell ref="F1014:G1014"/>
    <mergeCell ref="F1020:G1020"/>
    <mergeCell ref="F1011:G1011"/>
    <mergeCell ref="F1010:G1010"/>
    <mergeCell ref="F1009:G1009"/>
    <mergeCell ref="F1089:G1089"/>
    <mergeCell ref="F1192:G1192"/>
    <mergeCell ref="F1191:G1191"/>
    <mergeCell ref="F1189:G1189"/>
    <mergeCell ref="F1060:G1060"/>
    <mergeCell ref="F1061:G1061"/>
    <mergeCell ref="F1062:G1062"/>
    <mergeCell ref="F1105:G1105"/>
    <mergeCell ref="F1101:G1101"/>
    <mergeCell ref="F1100:G1100"/>
    <mergeCell ref="F1099:G1099"/>
    <mergeCell ref="F1275:G1275"/>
    <mergeCell ref="F1273:G1273"/>
    <mergeCell ref="F1272:G1272"/>
    <mergeCell ref="F1106:G1106"/>
    <mergeCell ref="F1155:G1155"/>
    <mergeCell ref="F1156:G1156"/>
    <mergeCell ref="F1199:G1199"/>
    <mergeCell ref="F1195:G1195"/>
    <mergeCell ref="F1194:G1194"/>
    <mergeCell ref="F1193:G1193"/>
    <mergeCell ref="F1277:G1277"/>
    <mergeCell ref="F1276:G1276"/>
    <mergeCell ref="F1278:G1278"/>
    <mergeCell ref="F327:G327"/>
    <mergeCell ref="F1271:G1271"/>
    <mergeCell ref="F1270:G1270"/>
    <mergeCell ref="F1269:G1269"/>
    <mergeCell ref="F1268:G1268"/>
    <mergeCell ref="F1267:G1267"/>
    <mergeCell ref="F1280:G1280"/>
    <mergeCell ref="F1313:G1313"/>
    <mergeCell ref="F1314:G1314"/>
    <mergeCell ref="F1382:G1382"/>
    <mergeCell ref="F1365:G1365"/>
    <mergeCell ref="F1364:G1364"/>
    <mergeCell ref="F1363:G1363"/>
    <mergeCell ref="F1362:G1362"/>
    <mergeCell ref="F1361:G1361"/>
    <mergeCell ref="F1359:G1359"/>
    <mergeCell ref="F1503:G1503"/>
    <mergeCell ref="F1458:G1458"/>
    <mergeCell ref="F1457:G1457"/>
    <mergeCell ref="F1498:G1498"/>
    <mergeCell ref="F1497:G1497"/>
    <mergeCell ref="F1496:G1496"/>
    <mergeCell ref="F1502:G1502"/>
    <mergeCell ref="F1501:G1501"/>
    <mergeCell ref="F1500:G1500"/>
    <mergeCell ref="F1499:G1499"/>
    <mergeCell ref="F1549:G1549"/>
    <mergeCell ref="F1548:G1548"/>
    <mergeCell ref="F1463:G1463"/>
    <mergeCell ref="F1464:G1464"/>
    <mergeCell ref="F1514:G1514"/>
    <mergeCell ref="F1515:G1515"/>
    <mergeCell ref="F1512:G1512"/>
    <mergeCell ref="F1511:G1511"/>
    <mergeCell ref="F1510:G1510"/>
    <mergeCell ref="F1509:G1509"/>
    <mergeCell ref="F1636:G1636"/>
    <mergeCell ref="F1635:G1635"/>
    <mergeCell ref="F1516:G1516"/>
    <mergeCell ref="F1557:G1557"/>
    <mergeCell ref="F1558:G1558"/>
    <mergeCell ref="F1559:G1559"/>
    <mergeCell ref="F1553:G1553"/>
    <mergeCell ref="F1552:G1552"/>
    <mergeCell ref="F1551:G1551"/>
    <mergeCell ref="F1550:G1550"/>
    <mergeCell ref="F1640:G1640"/>
    <mergeCell ref="F1639:G1639"/>
    <mergeCell ref="F1638:G1638"/>
    <mergeCell ref="F1637:G1637"/>
    <mergeCell ref="F1715:G1715"/>
    <mergeCell ref="F1714:G1714"/>
    <mergeCell ref="F1713:G1713"/>
    <mergeCell ref="F1712:G1712"/>
    <mergeCell ref="F1847:G1847"/>
    <mergeCell ref="F1718:G1718"/>
    <mergeCell ref="F1719:G1719"/>
    <mergeCell ref="F1761:G1761"/>
    <mergeCell ref="F1762:G1762"/>
    <mergeCell ref="F1757:G1757"/>
    <mergeCell ref="F1756:G1756"/>
    <mergeCell ref="F1755:G1755"/>
    <mergeCell ref="F1754:G1754"/>
    <mergeCell ref="F1753:G1753"/>
    <mergeCell ref="F1956:G1956"/>
    <mergeCell ref="F1887:G1887"/>
    <mergeCell ref="F1763:G1763"/>
    <mergeCell ref="F1811:G1811"/>
    <mergeCell ref="F1852:G1852"/>
    <mergeCell ref="F1850:G1850"/>
    <mergeCell ref="F1849:G1849"/>
    <mergeCell ref="F1848:G1848"/>
    <mergeCell ref="F1855:G1855"/>
    <mergeCell ref="F1955:G1955"/>
    <mergeCell ref="F2046:G2046"/>
    <mergeCell ref="F1890:G1890"/>
    <mergeCell ref="F1889:G1889"/>
    <mergeCell ref="F1888:G1888"/>
    <mergeCell ref="F1962:G1962"/>
    <mergeCell ref="F1961:G1961"/>
    <mergeCell ref="F1960:G1960"/>
    <mergeCell ref="F1959:G1959"/>
    <mergeCell ref="F1958:G1958"/>
    <mergeCell ref="F1957:G1957"/>
    <mergeCell ref="F2048:G2048"/>
    <mergeCell ref="F2047:G2047"/>
    <mergeCell ref="F1938:G1938"/>
    <mergeCell ref="F1939:G1939"/>
    <mergeCell ref="F1973:G1973"/>
    <mergeCell ref="F1969:G1969"/>
    <mergeCell ref="F1968:G1968"/>
    <mergeCell ref="F1967:G1967"/>
    <mergeCell ref="F1966:G1966"/>
    <mergeCell ref="F1965:G1965"/>
    <mergeCell ref="F2052:G2052"/>
    <mergeCell ref="F2051:G2051"/>
    <mergeCell ref="F2050:G2050"/>
    <mergeCell ref="F2049:G2049"/>
    <mergeCell ref="F2100:G2100"/>
    <mergeCell ref="F2057:G2057"/>
    <mergeCell ref="F2058:G2058"/>
    <mergeCell ref="F2096:G2096"/>
    <mergeCell ref="F2097:G2097"/>
    <mergeCell ref="F2092:G2092"/>
    <mergeCell ref="F2091:G2091"/>
    <mergeCell ref="F2090:G2090"/>
    <mergeCell ref="F2089:G2089"/>
    <mergeCell ref="F2088:G2088"/>
    <mergeCell ref="F2104:G2104"/>
    <mergeCell ref="F2103:G2103"/>
    <mergeCell ref="F2102:G2102"/>
    <mergeCell ref="F2101:G2101"/>
    <mergeCell ref="A2105:D2105"/>
    <mergeCell ref="F2105:G2105"/>
    <mergeCell ref="F1508:G1508"/>
    <mergeCell ref="A2106:G2106"/>
    <mergeCell ref="F2086:G2086"/>
    <mergeCell ref="F2085:G2085"/>
    <mergeCell ref="F2084:G2084"/>
    <mergeCell ref="F2099:G2099"/>
    <mergeCell ref="F2095:G2095"/>
    <mergeCell ref="F2094:G2094"/>
    <mergeCell ref="A2107:G2107"/>
    <mergeCell ref="A2108:F2108"/>
    <mergeCell ref="G2108:G2109"/>
    <mergeCell ref="A2109:B2110"/>
    <mergeCell ref="C2109:F2109"/>
    <mergeCell ref="C2110:G2110"/>
    <mergeCell ref="F2093:G2093"/>
    <mergeCell ref="F2098:G2098"/>
    <mergeCell ref="F2087:G2087"/>
    <mergeCell ref="F2083:G2083"/>
    <mergeCell ref="F2082:G2082"/>
    <mergeCell ref="F2081:G2081"/>
    <mergeCell ref="F2080:G2080"/>
    <mergeCell ref="F2079:G2079"/>
    <mergeCell ref="F2078:G2078"/>
    <mergeCell ref="F2077:G2077"/>
    <mergeCell ref="F2076:G2076"/>
    <mergeCell ref="F2075:G2075"/>
    <mergeCell ref="F2074:G2074"/>
    <mergeCell ref="F2073:G2073"/>
    <mergeCell ref="F2072:G2072"/>
    <mergeCell ref="F2071:G2071"/>
    <mergeCell ref="F2070:G2070"/>
    <mergeCell ref="F2069:G2069"/>
    <mergeCell ref="F2068:G2068"/>
    <mergeCell ref="F2067:G2067"/>
    <mergeCell ref="F2066:G2066"/>
    <mergeCell ref="F2065:G2065"/>
    <mergeCell ref="F2064:G2064"/>
    <mergeCell ref="F2063:G2063"/>
    <mergeCell ref="F2062:G2062"/>
    <mergeCell ref="F2061:G2061"/>
    <mergeCell ref="F2060:G2060"/>
    <mergeCell ref="F2059:G2059"/>
    <mergeCell ref="F2055:G2055"/>
    <mergeCell ref="F2054:G2054"/>
    <mergeCell ref="F2053:G2053"/>
    <mergeCell ref="F2056:G2056"/>
    <mergeCell ref="F2045:G2045"/>
    <mergeCell ref="F2044:G2044"/>
    <mergeCell ref="F2043:G2043"/>
    <mergeCell ref="F2042:G2042"/>
    <mergeCell ref="F2037:G2037"/>
    <mergeCell ref="F2036:G2036"/>
    <mergeCell ref="F2035:G2035"/>
    <mergeCell ref="F2041:G2041"/>
    <mergeCell ref="F2040:G2040"/>
    <mergeCell ref="F2039:G2039"/>
    <mergeCell ref="F2038:G2038"/>
    <mergeCell ref="F2034:G2034"/>
    <mergeCell ref="F2033:G2033"/>
    <mergeCell ref="F2032:G2032"/>
    <mergeCell ref="F2031:G2031"/>
    <mergeCell ref="F2030:G2030"/>
    <mergeCell ref="F2029:G2029"/>
    <mergeCell ref="F2028:G2028"/>
    <mergeCell ref="F2027:G2027"/>
    <mergeCell ref="F2026:G2026"/>
    <mergeCell ref="F2025:G2025"/>
    <mergeCell ref="F2024:G2024"/>
    <mergeCell ref="F2023:G2023"/>
    <mergeCell ref="F2022:G2022"/>
    <mergeCell ref="F2021:G2021"/>
    <mergeCell ref="F2020:G2020"/>
    <mergeCell ref="F2019:G2019"/>
    <mergeCell ref="F2018:G2018"/>
    <mergeCell ref="F2017:G2017"/>
    <mergeCell ref="F2013:G2013"/>
    <mergeCell ref="F2012:G2012"/>
    <mergeCell ref="F2014:G2014"/>
    <mergeCell ref="F2015:G2015"/>
    <mergeCell ref="F2016:G2016"/>
    <mergeCell ref="F2011:G2011"/>
    <mergeCell ref="F2010:G2010"/>
    <mergeCell ref="F2009:G2009"/>
    <mergeCell ref="F2008:G2008"/>
    <mergeCell ref="F2007:G2007"/>
    <mergeCell ref="F2006:G2006"/>
    <mergeCell ref="F2005:G2005"/>
    <mergeCell ref="F2004:G2004"/>
    <mergeCell ref="F2003:G2003"/>
    <mergeCell ref="F2002:G2002"/>
    <mergeCell ref="F2001:G2001"/>
    <mergeCell ref="F2000:G2000"/>
    <mergeCell ref="F1999:G1999"/>
    <mergeCell ref="F1998:G1998"/>
    <mergeCell ref="F1997:G1997"/>
    <mergeCell ref="F1996:G1996"/>
    <mergeCell ref="F1995:G1995"/>
    <mergeCell ref="F1994:G1994"/>
    <mergeCell ref="F1993:G1993"/>
    <mergeCell ref="F1992:G1992"/>
    <mergeCell ref="F1991:G1991"/>
    <mergeCell ref="F1990:G1990"/>
    <mergeCell ref="F1989:G1989"/>
    <mergeCell ref="F1988:G1988"/>
    <mergeCell ref="F1987:G1987"/>
    <mergeCell ref="F1986:G1986"/>
    <mergeCell ref="F1985:G1985"/>
    <mergeCell ref="F1984:G1984"/>
    <mergeCell ref="F1981:G1981"/>
    <mergeCell ref="F1980:G1980"/>
    <mergeCell ref="F1979:G1979"/>
    <mergeCell ref="F1978:G1978"/>
    <mergeCell ref="F1977:G1977"/>
    <mergeCell ref="F1976:G1976"/>
    <mergeCell ref="F1975:G1975"/>
    <mergeCell ref="F1974:G1974"/>
    <mergeCell ref="F1972:G1972"/>
    <mergeCell ref="F1971:G1971"/>
    <mergeCell ref="F1970:G1970"/>
    <mergeCell ref="F1963:G1963"/>
    <mergeCell ref="F1964:G1964"/>
    <mergeCell ref="F1954:G1954"/>
    <mergeCell ref="F1953:G1953"/>
    <mergeCell ref="F1952:G1952"/>
    <mergeCell ref="F1951:G1951"/>
    <mergeCell ref="F1950:G1950"/>
    <mergeCell ref="F1949:G1949"/>
    <mergeCell ref="F1948:G1948"/>
    <mergeCell ref="F1947:G1947"/>
    <mergeCell ref="F1946:G1946"/>
    <mergeCell ref="F1945:G1945"/>
    <mergeCell ref="F1944:G1944"/>
    <mergeCell ref="F1943:G1943"/>
    <mergeCell ref="F1942:G1942"/>
    <mergeCell ref="F1941:G1941"/>
    <mergeCell ref="F1940:G1940"/>
    <mergeCell ref="F1937:G1937"/>
    <mergeCell ref="F1936:G1936"/>
    <mergeCell ref="F1935:G1935"/>
    <mergeCell ref="F1934:G1934"/>
    <mergeCell ref="F1933:G1933"/>
    <mergeCell ref="F1932:G1932"/>
    <mergeCell ref="F1931:G1931"/>
    <mergeCell ref="F1930:G1930"/>
    <mergeCell ref="F1929:G1929"/>
    <mergeCell ref="F1928:G1928"/>
    <mergeCell ref="F1927:G1927"/>
    <mergeCell ref="F1926:G1926"/>
    <mergeCell ref="F1925:G1925"/>
    <mergeCell ref="F1924:G1924"/>
    <mergeCell ref="F1923:G1923"/>
    <mergeCell ref="F1922:G1922"/>
    <mergeCell ref="F1921:G1921"/>
    <mergeCell ref="F1920:G1920"/>
    <mergeCell ref="F1919:G1919"/>
    <mergeCell ref="F1918:G1918"/>
    <mergeCell ref="F1917:G1917"/>
    <mergeCell ref="F1916:G1916"/>
    <mergeCell ref="F1913:G1913"/>
    <mergeCell ref="F1912:G1912"/>
    <mergeCell ref="F1911:G1911"/>
    <mergeCell ref="F1910:G1910"/>
    <mergeCell ref="F1909:G1909"/>
    <mergeCell ref="F1908:G1908"/>
    <mergeCell ref="F1907:G1907"/>
    <mergeCell ref="F1906:G1906"/>
    <mergeCell ref="F1905:G1905"/>
    <mergeCell ref="F1904:G1904"/>
    <mergeCell ref="F1903:G1903"/>
    <mergeCell ref="F1902:G1902"/>
    <mergeCell ref="F1901:G1901"/>
    <mergeCell ref="F1900:G1900"/>
    <mergeCell ref="F1891:G1891"/>
    <mergeCell ref="F1892:G1892"/>
    <mergeCell ref="F1899:G1899"/>
    <mergeCell ref="F1898:G1898"/>
    <mergeCell ref="F1896:G1896"/>
    <mergeCell ref="F1894:G1894"/>
    <mergeCell ref="F1893:G1893"/>
    <mergeCell ref="F1895:G1895"/>
    <mergeCell ref="F1879:G1879"/>
    <mergeCell ref="F1878:G1878"/>
    <mergeCell ref="F1877:G1877"/>
    <mergeCell ref="F1885:G1885"/>
    <mergeCell ref="F1875:G1875"/>
    <mergeCell ref="F1876:G1876"/>
    <mergeCell ref="F1874:G1874"/>
    <mergeCell ref="F1873:G1873"/>
    <mergeCell ref="F1872:G1872"/>
    <mergeCell ref="F1871:G1871"/>
    <mergeCell ref="F1870:G1870"/>
    <mergeCell ref="F1869:G1869"/>
    <mergeCell ref="F1868:G1868"/>
    <mergeCell ref="F1867:G1867"/>
    <mergeCell ref="F1866:G1866"/>
    <mergeCell ref="F1865:G1865"/>
    <mergeCell ref="F1864:G1864"/>
    <mergeCell ref="F1863:G1863"/>
    <mergeCell ref="F1862:G1862"/>
    <mergeCell ref="F1861:G1861"/>
    <mergeCell ref="F1860:G1860"/>
    <mergeCell ref="F1859:G1859"/>
    <mergeCell ref="F1858:G1858"/>
    <mergeCell ref="F1857:G1857"/>
    <mergeCell ref="F1856:G1856"/>
    <mergeCell ref="F1851:G1851"/>
    <mergeCell ref="F1853:G1853"/>
    <mergeCell ref="F1854:G1854"/>
    <mergeCell ref="F1846:G1846"/>
    <mergeCell ref="F1845:G1845"/>
    <mergeCell ref="F1844:G1844"/>
    <mergeCell ref="F1843:G1843"/>
    <mergeCell ref="F1842:G1842"/>
    <mergeCell ref="F1841:G1841"/>
    <mergeCell ref="F1839:G1839"/>
    <mergeCell ref="F1838:G1838"/>
    <mergeCell ref="F1837:G1837"/>
    <mergeCell ref="F1836:G1836"/>
    <mergeCell ref="F1835:G1835"/>
    <mergeCell ref="F1834:G1834"/>
    <mergeCell ref="F1833:G1833"/>
    <mergeCell ref="F1832:G1832"/>
    <mergeCell ref="F1831:G1831"/>
    <mergeCell ref="F1830:G1830"/>
    <mergeCell ref="F1829:G1829"/>
    <mergeCell ref="F1828:G1828"/>
    <mergeCell ref="F1827:G1827"/>
    <mergeCell ref="F1826:G1826"/>
    <mergeCell ref="F1825:G1825"/>
    <mergeCell ref="F1823:G1823"/>
    <mergeCell ref="F1822:G1822"/>
    <mergeCell ref="F1821:G1821"/>
    <mergeCell ref="F1824:G1824"/>
    <mergeCell ref="F1820:G1820"/>
    <mergeCell ref="F1819:G1819"/>
    <mergeCell ref="F1818:G1818"/>
    <mergeCell ref="F1817:G1817"/>
    <mergeCell ref="F1816:G1816"/>
    <mergeCell ref="F1815:G1815"/>
    <mergeCell ref="F1814:G1814"/>
    <mergeCell ref="F1813:G1813"/>
    <mergeCell ref="F1812:G1812"/>
    <mergeCell ref="F1810:G1810"/>
    <mergeCell ref="F1809:G1809"/>
    <mergeCell ref="F1808:G1808"/>
    <mergeCell ref="F1807:G1807"/>
    <mergeCell ref="F1806:G1806"/>
    <mergeCell ref="F1805:G1805"/>
    <mergeCell ref="F1804:G1804"/>
    <mergeCell ref="F1803:G1803"/>
    <mergeCell ref="F1802:G1802"/>
    <mergeCell ref="F1801:G1801"/>
    <mergeCell ref="F1800:G1800"/>
    <mergeCell ref="F1799:G1799"/>
    <mergeCell ref="F1798:G1798"/>
    <mergeCell ref="F1797:G1797"/>
    <mergeCell ref="F1796:G1796"/>
    <mergeCell ref="F1795:G1795"/>
    <mergeCell ref="F1794:G1794"/>
    <mergeCell ref="F1793:G1793"/>
    <mergeCell ref="F1792:G1792"/>
    <mergeCell ref="F1791:G1791"/>
    <mergeCell ref="F1790:G1790"/>
    <mergeCell ref="F1789:G1789"/>
    <mergeCell ref="F1788:G1788"/>
    <mergeCell ref="F1787:G1787"/>
    <mergeCell ref="F1786:G1786"/>
    <mergeCell ref="F1785:G1785"/>
    <mergeCell ref="F1784:G1784"/>
    <mergeCell ref="F1783:G1783"/>
    <mergeCell ref="F1772:G1772"/>
    <mergeCell ref="F1771:G1771"/>
    <mergeCell ref="F1770:G1770"/>
    <mergeCell ref="F1769:G1769"/>
    <mergeCell ref="F1768:G1768"/>
    <mergeCell ref="F1767:G1767"/>
    <mergeCell ref="F1766:G1766"/>
    <mergeCell ref="F1765:G1765"/>
    <mergeCell ref="F1764:G1764"/>
    <mergeCell ref="F1760:G1760"/>
    <mergeCell ref="F1759:G1759"/>
    <mergeCell ref="F1758:G1758"/>
    <mergeCell ref="F1751:G1751"/>
    <mergeCell ref="F1750:G1750"/>
    <mergeCell ref="F1749:G1749"/>
    <mergeCell ref="F1752:G1752"/>
    <mergeCell ref="F1748:G1748"/>
    <mergeCell ref="F1747:G1747"/>
    <mergeCell ref="F1746:G1746"/>
    <mergeCell ref="F1745:G1745"/>
    <mergeCell ref="F1744:G1744"/>
    <mergeCell ref="F1743:G1743"/>
    <mergeCell ref="F1742:G1742"/>
    <mergeCell ref="F1741:G1741"/>
    <mergeCell ref="F1738:G1738"/>
    <mergeCell ref="F1737:G1737"/>
    <mergeCell ref="F1736:G1736"/>
    <mergeCell ref="F1735:G1735"/>
    <mergeCell ref="F1734:G1734"/>
    <mergeCell ref="F1733:G1733"/>
    <mergeCell ref="F1732:G1732"/>
    <mergeCell ref="F1731:G1731"/>
    <mergeCell ref="F1730:G1730"/>
    <mergeCell ref="F1729:G1729"/>
    <mergeCell ref="F1728:G1728"/>
    <mergeCell ref="F1727:G1727"/>
    <mergeCell ref="F1726:G1726"/>
    <mergeCell ref="F1725:G1725"/>
    <mergeCell ref="F1724:G1724"/>
    <mergeCell ref="F1723:G1723"/>
    <mergeCell ref="F1722:G1722"/>
    <mergeCell ref="F1721:G1721"/>
    <mergeCell ref="F1720:G1720"/>
    <mergeCell ref="F1716:G1716"/>
    <mergeCell ref="F1717:G1717"/>
    <mergeCell ref="F1710:G1710"/>
    <mergeCell ref="F1711:G1711"/>
    <mergeCell ref="F1709:G1709"/>
    <mergeCell ref="F1708:G1708"/>
    <mergeCell ref="F1707:G1707"/>
    <mergeCell ref="F1706:G1706"/>
    <mergeCell ref="F1705:G1705"/>
    <mergeCell ref="F1704:G1704"/>
    <mergeCell ref="F1703:G1703"/>
    <mergeCell ref="F1702:G1702"/>
    <mergeCell ref="F1701:G1701"/>
    <mergeCell ref="F1700:G1700"/>
    <mergeCell ref="F1699:G1699"/>
    <mergeCell ref="F1698:G1698"/>
    <mergeCell ref="F1697:G1697"/>
    <mergeCell ref="F1696:G1696"/>
    <mergeCell ref="F1695:G1695"/>
    <mergeCell ref="F1694:G1694"/>
    <mergeCell ref="F1693:G1693"/>
    <mergeCell ref="F1692:G1692"/>
    <mergeCell ref="F1691:G1691"/>
    <mergeCell ref="F1690:G1690"/>
    <mergeCell ref="F1689:G1689"/>
    <mergeCell ref="F1688:G1688"/>
    <mergeCell ref="F1687:G1687"/>
    <mergeCell ref="F1686:G1686"/>
    <mergeCell ref="F1685:G1685"/>
    <mergeCell ref="F1684:G1684"/>
    <mergeCell ref="F1683:G1683"/>
    <mergeCell ref="F1680:G1680"/>
    <mergeCell ref="F1679:G1679"/>
    <mergeCell ref="F1678:G1678"/>
    <mergeCell ref="F1681:G1681"/>
    <mergeCell ref="F1682:G1682"/>
    <mergeCell ref="F1677:G1677"/>
    <mergeCell ref="F1676:G1676"/>
    <mergeCell ref="F1675:G1675"/>
    <mergeCell ref="F1674:G1674"/>
    <mergeCell ref="F1673:G1673"/>
    <mergeCell ref="F1672:G1672"/>
    <mergeCell ref="F1671:G1671"/>
    <mergeCell ref="F1670:G1670"/>
    <mergeCell ref="F1669:G1669"/>
    <mergeCell ref="F1668:G1668"/>
    <mergeCell ref="F1667:G1667"/>
    <mergeCell ref="F1666:G1666"/>
    <mergeCell ref="F1665:G1665"/>
    <mergeCell ref="F1664:G1664"/>
    <mergeCell ref="F1663:G1663"/>
    <mergeCell ref="F1662:G1662"/>
    <mergeCell ref="F1661:G1661"/>
    <mergeCell ref="F1660:G1660"/>
    <mergeCell ref="F1659:G1659"/>
    <mergeCell ref="F1658:G1658"/>
    <mergeCell ref="F1657:G1657"/>
    <mergeCell ref="F1656:G1656"/>
    <mergeCell ref="F1655:G1655"/>
    <mergeCell ref="F1654:G1654"/>
    <mergeCell ref="F1653:G1653"/>
    <mergeCell ref="F1652:G1652"/>
    <mergeCell ref="F1651:G1651"/>
    <mergeCell ref="F1650:G1650"/>
    <mergeCell ref="F1649:G1649"/>
    <mergeCell ref="F1648:G1648"/>
    <mergeCell ref="F1647:G1647"/>
    <mergeCell ref="F1643:G1643"/>
    <mergeCell ref="F1646:G1646"/>
    <mergeCell ref="F1642:G1642"/>
    <mergeCell ref="F1641:G1641"/>
    <mergeCell ref="F1644:G1644"/>
    <mergeCell ref="F1645:G1645"/>
    <mergeCell ref="F1634:G1634"/>
    <mergeCell ref="F1633:G1633"/>
    <mergeCell ref="F1632:G1632"/>
    <mergeCell ref="F1631:G1631"/>
    <mergeCell ref="F1630:G1630"/>
    <mergeCell ref="F1629:G1629"/>
    <mergeCell ref="F1628:G1628"/>
    <mergeCell ref="F1627:G1627"/>
    <mergeCell ref="F1626:G1626"/>
    <mergeCell ref="F1625:G1625"/>
    <mergeCell ref="F1624:G1624"/>
    <mergeCell ref="F1623:G1623"/>
    <mergeCell ref="F1622:G1622"/>
    <mergeCell ref="F1621:G1621"/>
    <mergeCell ref="F1620:G1620"/>
    <mergeCell ref="F1619:G1619"/>
    <mergeCell ref="F1618:G1618"/>
    <mergeCell ref="F1617:G1617"/>
    <mergeCell ref="F1616:G1616"/>
    <mergeCell ref="F1615:G1615"/>
    <mergeCell ref="F1614:G1614"/>
    <mergeCell ref="F1613:G1613"/>
    <mergeCell ref="F1612:G1612"/>
    <mergeCell ref="F1611:G1611"/>
    <mergeCell ref="F1610:G1610"/>
    <mergeCell ref="F1609:G1609"/>
    <mergeCell ref="F1608:G1608"/>
    <mergeCell ref="F1607:G1607"/>
    <mergeCell ref="F1606:G1606"/>
    <mergeCell ref="F1605:G1605"/>
    <mergeCell ref="F1604:G1604"/>
    <mergeCell ref="F1601:G1601"/>
    <mergeCell ref="F1602:G1602"/>
    <mergeCell ref="F1603:G1603"/>
    <mergeCell ref="F1600:G1600"/>
    <mergeCell ref="F1599:G1599"/>
    <mergeCell ref="F1598:G1598"/>
    <mergeCell ref="F1597:G1597"/>
    <mergeCell ref="F1596:G1596"/>
    <mergeCell ref="F1595:G1595"/>
    <mergeCell ref="F1594:G1594"/>
    <mergeCell ref="F1593:G1593"/>
    <mergeCell ref="F1592:G1592"/>
    <mergeCell ref="F1591:G1591"/>
    <mergeCell ref="F1590:G1590"/>
    <mergeCell ref="F1589:G1589"/>
    <mergeCell ref="F1588:G1588"/>
    <mergeCell ref="F1587:G1587"/>
    <mergeCell ref="F1586:G1586"/>
    <mergeCell ref="F1585:G1585"/>
    <mergeCell ref="F1584:G1584"/>
    <mergeCell ref="F1583:G1583"/>
    <mergeCell ref="F1582:G1582"/>
    <mergeCell ref="F1581:G1581"/>
    <mergeCell ref="F1580:G1580"/>
    <mergeCell ref="F1579:G1579"/>
    <mergeCell ref="F1578:G1578"/>
    <mergeCell ref="F1577:G1577"/>
    <mergeCell ref="F1576:G1576"/>
    <mergeCell ref="F1575:G1575"/>
    <mergeCell ref="F1574:G1574"/>
    <mergeCell ref="F1573:G1573"/>
    <mergeCell ref="F1572:G1572"/>
    <mergeCell ref="F1571:G1571"/>
    <mergeCell ref="F1570:G1570"/>
    <mergeCell ref="F1569:G1569"/>
    <mergeCell ref="F1568:G1568"/>
    <mergeCell ref="F1567:G1567"/>
    <mergeCell ref="F1566:G1566"/>
    <mergeCell ref="F1565:G1565"/>
    <mergeCell ref="F1564:G1564"/>
    <mergeCell ref="F1563:G1563"/>
    <mergeCell ref="F1562:G1562"/>
    <mergeCell ref="F1561:G1561"/>
    <mergeCell ref="F1560:G1560"/>
    <mergeCell ref="F1556:G1556"/>
    <mergeCell ref="F1555:G1555"/>
    <mergeCell ref="F1554:G1554"/>
    <mergeCell ref="F1547:G1547"/>
    <mergeCell ref="F1546:G1546"/>
    <mergeCell ref="F1545:G1545"/>
    <mergeCell ref="F1544:G1544"/>
    <mergeCell ref="F1543:G1543"/>
    <mergeCell ref="F1542:G1542"/>
    <mergeCell ref="F1541:G1541"/>
    <mergeCell ref="F1540:G1540"/>
    <mergeCell ref="F1539:G1539"/>
    <mergeCell ref="F1538:G1538"/>
    <mergeCell ref="F1537:G1537"/>
    <mergeCell ref="F1536:G1536"/>
    <mergeCell ref="F1535:G1535"/>
    <mergeCell ref="F1534:G1534"/>
    <mergeCell ref="F1533:G1533"/>
    <mergeCell ref="F1532:G1532"/>
    <mergeCell ref="F1531:G1531"/>
    <mergeCell ref="F1530:G1530"/>
    <mergeCell ref="F1529:G1529"/>
    <mergeCell ref="F1528:G1528"/>
    <mergeCell ref="F1527:G1527"/>
    <mergeCell ref="F1526:G1526"/>
    <mergeCell ref="F1525:G1525"/>
    <mergeCell ref="F1524:G1524"/>
    <mergeCell ref="F1523:G1523"/>
    <mergeCell ref="F1522:G1522"/>
    <mergeCell ref="F1521:G1521"/>
    <mergeCell ref="F1520:G1520"/>
    <mergeCell ref="F1519:G1519"/>
    <mergeCell ref="F1518:G1518"/>
    <mergeCell ref="F1517:G1517"/>
    <mergeCell ref="F1513:G1513"/>
    <mergeCell ref="F1495:G1495"/>
    <mergeCell ref="F1494:G1494"/>
    <mergeCell ref="F1493:G1493"/>
    <mergeCell ref="F1492:G1492"/>
    <mergeCell ref="F1491:G1491"/>
    <mergeCell ref="F1490:G1490"/>
    <mergeCell ref="F1489:G1489"/>
    <mergeCell ref="F1488:G1488"/>
    <mergeCell ref="F1487:G1487"/>
    <mergeCell ref="F1486:G1486"/>
    <mergeCell ref="F1485:G1485"/>
    <mergeCell ref="F1484:G1484"/>
    <mergeCell ref="F1477:G1477"/>
    <mergeCell ref="F1476:G1476"/>
    <mergeCell ref="F1475:G1475"/>
    <mergeCell ref="F1474:G1474"/>
    <mergeCell ref="F1473:G1473"/>
    <mergeCell ref="F1472:G1472"/>
    <mergeCell ref="F1471:G1471"/>
    <mergeCell ref="F1470:G1470"/>
    <mergeCell ref="F1469:G1469"/>
    <mergeCell ref="F1468:G1468"/>
    <mergeCell ref="F1467:G1467"/>
    <mergeCell ref="F1466:G1466"/>
    <mergeCell ref="F1465:G1465"/>
    <mergeCell ref="F1461:G1461"/>
    <mergeCell ref="F1460:G1460"/>
    <mergeCell ref="F1459:G1459"/>
    <mergeCell ref="F1462:G1462"/>
    <mergeCell ref="F1456:G1456"/>
    <mergeCell ref="F1450:G1450"/>
    <mergeCell ref="F1449:G1449"/>
    <mergeCell ref="F1448:G1448"/>
    <mergeCell ref="F1452:G1452"/>
    <mergeCell ref="F1451:G1451"/>
    <mergeCell ref="F1455:G1455"/>
    <mergeCell ref="F1454:G1454"/>
    <mergeCell ref="F1453:G1453"/>
    <mergeCell ref="F1447:G1447"/>
    <mergeCell ref="F1446:G1446"/>
    <mergeCell ref="F1445:G1445"/>
    <mergeCell ref="F1444:G1444"/>
    <mergeCell ref="F1443:G1443"/>
    <mergeCell ref="F1442:G1442"/>
    <mergeCell ref="F1441:G1441"/>
    <mergeCell ref="F1440:G1440"/>
    <mergeCell ref="F1439:G1439"/>
    <mergeCell ref="F1438:G1438"/>
    <mergeCell ref="F1437:G1437"/>
    <mergeCell ref="F1436:G1436"/>
    <mergeCell ref="F1435:G1435"/>
    <mergeCell ref="F1434:G1434"/>
    <mergeCell ref="F1433:G1433"/>
    <mergeCell ref="F1432:G1432"/>
    <mergeCell ref="F1431:G1431"/>
    <mergeCell ref="F1430:G1430"/>
    <mergeCell ref="F1429:G1429"/>
    <mergeCell ref="F1428:G1428"/>
    <mergeCell ref="F1427:G1427"/>
    <mergeCell ref="F1426:G1426"/>
    <mergeCell ref="F1425:G1425"/>
    <mergeCell ref="F1424:G1424"/>
    <mergeCell ref="F1423:G1423"/>
    <mergeCell ref="F1420:G1420"/>
    <mergeCell ref="F1421:G1421"/>
    <mergeCell ref="F1422:G1422"/>
    <mergeCell ref="F1419:G1419"/>
    <mergeCell ref="F1418:G1418"/>
    <mergeCell ref="F1417:G1417"/>
    <mergeCell ref="F1416:G1416"/>
    <mergeCell ref="F1415:G1415"/>
    <mergeCell ref="F1414:G1414"/>
    <mergeCell ref="F1413:G1413"/>
    <mergeCell ref="F1412:G1412"/>
    <mergeCell ref="F1411:G1411"/>
    <mergeCell ref="F1410:G1410"/>
    <mergeCell ref="F1409:G1409"/>
    <mergeCell ref="F1408:G1408"/>
    <mergeCell ref="F1407:G1407"/>
    <mergeCell ref="F1406:G1406"/>
    <mergeCell ref="F1405:G1405"/>
    <mergeCell ref="F1404:G1404"/>
    <mergeCell ref="F1403:G1403"/>
    <mergeCell ref="F1402:G1402"/>
    <mergeCell ref="F1401:G1401"/>
    <mergeCell ref="F1400:G1400"/>
    <mergeCell ref="F1399:G1399"/>
    <mergeCell ref="F1398:G1398"/>
    <mergeCell ref="F1397:G1397"/>
    <mergeCell ref="F1396:G1396"/>
    <mergeCell ref="F1395:G1395"/>
    <mergeCell ref="F1394:G1394"/>
    <mergeCell ref="F1393:G1393"/>
    <mergeCell ref="F1392:G1392"/>
    <mergeCell ref="F1391:G1391"/>
    <mergeCell ref="F1390:G1390"/>
    <mergeCell ref="F1389:G1389"/>
    <mergeCell ref="F1388:G1388"/>
    <mergeCell ref="F1387:G1387"/>
    <mergeCell ref="F1386:G1386"/>
    <mergeCell ref="F1385:G1385"/>
    <mergeCell ref="F1384:G1384"/>
    <mergeCell ref="F1377:G1377"/>
    <mergeCell ref="F1367:G1367"/>
    <mergeCell ref="F1366:G1366"/>
    <mergeCell ref="F1383:G1383"/>
    <mergeCell ref="F1358:G1358"/>
    <mergeCell ref="F1357:G1357"/>
    <mergeCell ref="F1356:G1356"/>
    <mergeCell ref="F1355:G1355"/>
    <mergeCell ref="F1354:G1354"/>
    <mergeCell ref="F1353:G1353"/>
    <mergeCell ref="F1352:G1352"/>
    <mergeCell ref="F1351:G1351"/>
    <mergeCell ref="F1350:G1350"/>
    <mergeCell ref="F1349:G1349"/>
    <mergeCell ref="F1348:G1348"/>
    <mergeCell ref="F1347:G1347"/>
    <mergeCell ref="F1346:G1346"/>
    <mergeCell ref="F1345:G1345"/>
    <mergeCell ref="F1344:G1344"/>
    <mergeCell ref="F1343:G1343"/>
    <mergeCell ref="F1342:G1342"/>
    <mergeCell ref="F1341:G1341"/>
    <mergeCell ref="F1340:G1340"/>
    <mergeCell ref="F1339:G1339"/>
    <mergeCell ref="F1338:G1338"/>
    <mergeCell ref="F1337:G1337"/>
    <mergeCell ref="F1336:G1336"/>
    <mergeCell ref="F1335:G1335"/>
    <mergeCell ref="F1334:G1334"/>
    <mergeCell ref="F1333:G1333"/>
    <mergeCell ref="F1320:G1320"/>
    <mergeCell ref="F1319:G1319"/>
    <mergeCell ref="F1317:G1317"/>
    <mergeCell ref="F1316:G1316"/>
    <mergeCell ref="F1315:G1315"/>
    <mergeCell ref="F1311:G1311"/>
    <mergeCell ref="F1312:G1312"/>
    <mergeCell ref="F1310:G1310"/>
    <mergeCell ref="F1309:G1309"/>
    <mergeCell ref="F1308:G1308"/>
    <mergeCell ref="F1307:G1307"/>
    <mergeCell ref="F1306:G1306"/>
    <mergeCell ref="F1305:G1305"/>
    <mergeCell ref="F1304:G1304"/>
    <mergeCell ref="F1303:G1303"/>
    <mergeCell ref="F1302:G1302"/>
    <mergeCell ref="F1301:G1301"/>
    <mergeCell ref="F1300:G1300"/>
    <mergeCell ref="F1299:G1299"/>
    <mergeCell ref="F1298:G1298"/>
    <mergeCell ref="F1297:G1297"/>
    <mergeCell ref="F1296:G1296"/>
    <mergeCell ref="F1295:G1295"/>
    <mergeCell ref="F1292:G1292"/>
    <mergeCell ref="F1293:G1293"/>
    <mergeCell ref="F1294:G1294"/>
    <mergeCell ref="F1291:G1291"/>
    <mergeCell ref="F1290:G1290"/>
    <mergeCell ref="F1289:G1289"/>
    <mergeCell ref="F1288:G1288"/>
    <mergeCell ref="F1287:G1287"/>
    <mergeCell ref="F1282:G1282"/>
    <mergeCell ref="F1286:G1286"/>
    <mergeCell ref="F1285:G1285"/>
    <mergeCell ref="F1284:G1284"/>
    <mergeCell ref="F1283:G1283"/>
    <mergeCell ref="F1266:G1266"/>
    <mergeCell ref="F1265:G1265"/>
    <mergeCell ref="F1264:G1264"/>
    <mergeCell ref="F1263:G1263"/>
    <mergeCell ref="F1262:G1262"/>
    <mergeCell ref="F1261:G1261"/>
    <mergeCell ref="F1260:G1260"/>
    <mergeCell ref="F1259:G1259"/>
    <mergeCell ref="F1258:G1258"/>
    <mergeCell ref="F1257:G1257"/>
    <mergeCell ref="F1256:G1256"/>
    <mergeCell ref="F1255:G1255"/>
    <mergeCell ref="F1254:G1254"/>
    <mergeCell ref="F1253:G1253"/>
    <mergeCell ref="F1252:G1252"/>
    <mergeCell ref="F1251:G1251"/>
    <mergeCell ref="F1250:G1250"/>
    <mergeCell ref="F1249:G1249"/>
    <mergeCell ref="F1248:G1248"/>
    <mergeCell ref="F1247:G1247"/>
    <mergeCell ref="F1246:G1246"/>
    <mergeCell ref="F1245:G1245"/>
    <mergeCell ref="F1244:G1244"/>
    <mergeCell ref="F1243:G1243"/>
    <mergeCell ref="F1242:G1242"/>
    <mergeCell ref="F1241:G1241"/>
    <mergeCell ref="F1238:G1238"/>
    <mergeCell ref="F1239:G1239"/>
    <mergeCell ref="F1240:G1240"/>
    <mergeCell ref="F1237:G1237"/>
    <mergeCell ref="F1236:G1236"/>
    <mergeCell ref="F1235:G1235"/>
    <mergeCell ref="F1234:G1234"/>
    <mergeCell ref="F1233:G1233"/>
    <mergeCell ref="F1232:G1232"/>
    <mergeCell ref="F1231:G1231"/>
    <mergeCell ref="F1230:G1230"/>
    <mergeCell ref="F1229:G1229"/>
    <mergeCell ref="F1228:G1228"/>
    <mergeCell ref="F1227:G1227"/>
    <mergeCell ref="F1226:G1226"/>
    <mergeCell ref="F1225:G1225"/>
    <mergeCell ref="F1224:G1224"/>
    <mergeCell ref="F1223:G1223"/>
    <mergeCell ref="F1222:G1222"/>
    <mergeCell ref="F1221:G1221"/>
    <mergeCell ref="F1220:G1220"/>
    <mergeCell ref="F1219:G1219"/>
    <mergeCell ref="F1218:G1218"/>
    <mergeCell ref="F1217:G1217"/>
    <mergeCell ref="F1216:G1216"/>
    <mergeCell ref="F1215:G1215"/>
    <mergeCell ref="F1214:G1214"/>
    <mergeCell ref="F1213:G1213"/>
    <mergeCell ref="F1212:G1212"/>
    <mergeCell ref="F1211:G1211"/>
    <mergeCell ref="F1210:G1210"/>
    <mergeCell ref="F1209:G1209"/>
    <mergeCell ref="F1208:G1208"/>
    <mergeCell ref="F1207:G1207"/>
    <mergeCell ref="F1206:G1206"/>
    <mergeCell ref="F1205:G1205"/>
    <mergeCell ref="F1204:G1204"/>
    <mergeCell ref="F1203:G1203"/>
    <mergeCell ref="F1202:G1202"/>
    <mergeCell ref="F1201:G1201"/>
    <mergeCell ref="F1198:G1198"/>
    <mergeCell ref="F1197:G1197"/>
    <mergeCell ref="F1196:G1196"/>
    <mergeCell ref="F1200:G1200"/>
    <mergeCell ref="F1188:G1188"/>
    <mergeCell ref="F1187:G1187"/>
    <mergeCell ref="F1186:G1186"/>
    <mergeCell ref="F1184:G1184"/>
    <mergeCell ref="F1183:G1183"/>
    <mergeCell ref="F1182:G1182"/>
    <mergeCell ref="F1181:G1181"/>
    <mergeCell ref="F1180:G1180"/>
    <mergeCell ref="F1179:G1179"/>
    <mergeCell ref="F1178:G1178"/>
    <mergeCell ref="F1177:G1177"/>
    <mergeCell ref="F1176:G1176"/>
    <mergeCell ref="F1175:G1175"/>
    <mergeCell ref="F1174:G1174"/>
    <mergeCell ref="F1173:G1173"/>
    <mergeCell ref="F1172:G1172"/>
    <mergeCell ref="F1171:G1171"/>
    <mergeCell ref="F1170:G1170"/>
    <mergeCell ref="F1169:G1169"/>
    <mergeCell ref="F1168:G1168"/>
    <mergeCell ref="F1167:G1167"/>
    <mergeCell ref="F1166:G1166"/>
    <mergeCell ref="F1165:G1165"/>
    <mergeCell ref="F1164:G1164"/>
    <mergeCell ref="F1163:G1163"/>
    <mergeCell ref="F1162:G1162"/>
    <mergeCell ref="F1161:G1161"/>
    <mergeCell ref="F1160:G1160"/>
    <mergeCell ref="F1159:G1159"/>
    <mergeCell ref="F1158:G1158"/>
    <mergeCell ref="F1157:G1157"/>
    <mergeCell ref="F1154:G1154"/>
    <mergeCell ref="F1153:G1153"/>
    <mergeCell ref="F1152:G1152"/>
    <mergeCell ref="F1151:G1151"/>
    <mergeCell ref="F1150:G1150"/>
    <mergeCell ref="F1149:G1149"/>
    <mergeCell ref="F1148:G1148"/>
    <mergeCell ref="F1147:G1147"/>
    <mergeCell ref="F1146:G1146"/>
    <mergeCell ref="F1145:G1145"/>
    <mergeCell ref="F1144:G1144"/>
    <mergeCell ref="F1143:G1143"/>
    <mergeCell ref="F1142:G1142"/>
    <mergeCell ref="F1141:G1141"/>
    <mergeCell ref="F1140:G1140"/>
    <mergeCell ref="F1139:G1139"/>
    <mergeCell ref="F1138:G1138"/>
    <mergeCell ref="F1137:G1137"/>
    <mergeCell ref="F1136:G1136"/>
    <mergeCell ref="F1135:G1135"/>
    <mergeCell ref="F1134:G1134"/>
    <mergeCell ref="F1128:G1128"/>
    <mergeCell ref="F1127:G1127"/>
    <mergeCell ref="F1126:G1126"/>
    <mergeCell ref="F1125:G1125"/>
    <mergeCell ref="F1124:G1124"/>
    <mergeCell ref="F1123:G1123"/>
    <mergeCell ref="F1122:G1122"/>
    <mergeCell ref="F1121:G1121"/>
    <mergeCell ref="F1119:G1119"/>
    <mergeCell ref="F1118:G1118"/>
    <mergeCell ref="F1117:G1117"/>
    <mergeCell ref="F1116:G1116"/>
    <mergeCell ref="F1115:G1115"/>
    <mergeCell ref="F1114:G1114"/>
    <mergeCell ref="F1113:G1113"/>
    <mergeCell ref="F1112:G1112"/>
    <mergeCell ref="F1111:G1111"/>
    <mergeCell ref="F1110:G1110"/>
    <mergeCell ref="F1109:G1109"/>
    <mergeCell ref="F1108:G1108"/>
    <mergeCell ref="F1107:G1107"/>
    <mergeCell ref="F1104:G1104"/>
    <mergeCell ref="F1103:G1103"/>
    <mergeCell ref="F1102:G1102"/>
    <mergeCell ref="F1088:G1088"/>
    <mergeCell ref="F1095:G1095"/>
    <mergeCell ref="F1094:G1094"/>
    <mergeCell ref="F1093:G1093"/>
    <mergeCell ref="F1092:G1092"/>
    <mergeCell ref="F1083:G1083"/>
    <mergeCell ref="F1082:G1082"/>
    <mergeCell ref="F1081:G1081"/>
    <mergeCell ref="F1190:G1190"/>
    <mergeCell ref="F1087:G1087"/>
    <mergeCell ref="F1086:G1086"/>
    <mergeCell ref="F1085:G1085"/>
    <mergeCell ref="F1084:G1084"/>
    <mergeCell ref="F1091:G1091"/>
    <mergeCell ref="F1090:G1090"/>
    <mergeCell ref="F1080:G1080"/>
    <mergeCell ref="F1079:G1079"/>
    <mergeCell ref="F1077:G1077"/>
    <mergeCell ref="F1076:G1076"/>
    <mergeCell ref="F1075:G1075"/>
    <mergeCell ref="F1074:G1074"/>
    <mergeCell ref="F1073:G1073"/>
    <mergeCell ref="F1072:G1072"/>
    <mergeCell ref="F1071:G1071"/>
    <mergeCell ref="F1070:G1070"/>
    <mergeCell ref="F1069:G1069"/>
    <mergeCell ref="F1068:G1068"/>
    <mergeCell ref="F1067:G1067"/>
    <mergeCell ref="F1066:G1066"/>
    <mergeCell ref="F1065:G1065"/>
    <mergeCell ref="F1064:G1064"/>
    <mergeCell ref="F1063:G1063"/>
    <mergeCell ref="F1059:G1059"/>
    <mergeCell ref="F1058:G1058"/>
    <mergeCell ref="F1057:G1057"/>
    <mergeCell ref="F1056:G1056"/>
    <mergeCell ref="F1055:G1055"/>
    <mergeCell ref="F1054:G1054"/>
    <mergeCell ref="F1053:G1053"/>
    <mergeCell ref="F1052:G1052"/>
    <mergeCell ref="F1051:G1051"/>
    <mergeCell ref="F1050:G1050"/>
    <mergeCell ref="F1049:G1049"/>
    <mergeCell ref="F1048:G1048"/>
    <mergeCell ref="F1047:G1047"/>
    <mergeCell ref="F1046:G1046"/>
    <mergeCell ref="F1045:G1045"/>
    <mergeCell ref="F1044:G1044"/>
    <mergeCell ref="F1043:G1043"/>
    <mergeCell ref="F1042:G1042"/>
    <mergeCell ref="F1041:G1041"/>
    <mergeCell ref="F1040:G1040"/>
    <mergeCell ref="F1039:G1039"/>
    <mergeCell ref="F1038:G1038"/>
    <mergeCell ref="F1037:G1037"/>
    <mergeCell ref="F1036:G1036"/>
    <mergeCell ref="F1035:G1035"/>
    <mergeCell ref="F1034:G1034"/>
    <mergeCell ref="F1033:G1033"/>
    <mergeCell ref="F1032:G1032"/>
    <mergeCell ref="F1031:G1031"/>
    <mergeCell ref="F1030:G1030"/>
    <mergeCell ref="F1029:G1029"/>
    <mergeCell ref="F1028:G1028"/>
    <mergeCell ref="F1027:G1027"/>
    <mergeCell ref="F1026:G1026"/>
    <mergeCell ref="F1025:G1025"/>
    <mergeCell ref="F1024:G1024"/>
    <mergeCell ref="F1023:G1023"/>
    <mergeCell ref="F1022:G1022"/>
    <mergeCell ref="F1021:G1021"/>
    <mergeCell ref="F1013:G1013"/>
    <mergeCell ref="F1012:G1012"/>
    <mergeCell ref="F1006:G1006"/>
    <mergeCell ref="F1005:G1005"/>
    <mergeCell ref="F1008:G1008"/>
    <mergeCell ref="F1007:G1007"/>
    <mergeCell ref="F1004:G1004"/>
    <mergeCell ref="F1003:G1003"/>
    <mergeCell ref="F1002:G1002"/>
    <mergeCell ref="F997:G997"/>
    <mergeCell ref="F996:G996"/>
    <mergeCell ref="F995:G995"/>
    <mergeCell ref="F994:G994"/>
    <mergeCell ref="F993:G993"/>
    <mergeCell ref="F992:G992"/>
    <mergeCell ref="F991:G991"/>
    <mergeCell ref="F990:G990"/>
    <mergeCell ref="F989:G989"/>
    <mergeCell ref="F988:G988"/>
    <mergeCell ref="F987:G987"/>
    <mergeCell ref="F986:G986"/>
    <mergeCell ref="F985:G985"/>
    <mergeCell ref="F984:G984"/>
    <mergeCell ref="F983:G983"/>
    <mergeCell ref="F982:G982"/>
    <mergeCell ref="F981:G981"/>
    <mergeCell ref="F980:G980"/>
    <mergeCell ref="F979:G979"/>
    <mergeCell ref="F978:G978"/>
    <mergeCell ref="F975:G975"/>
    <mergeCell ref="F976:G976"/>
    <mergeCell ref="F958:G958"/>
    <mergeCell ref="F966:G966"/>
    <mergeCell ref="F965:G965"/>
    <mergeCell ref="F964:G964"/>
    <mergeCell ref="F963:G963"/>
    <mergeCell ref="F962:G962"/>
    <mergeCell ref="F957:G957"/>
    <mergeCell ref="F956:G956"/>
    <mergeCell ref="F955:G955"/>
    <mergeCell ref="F954:G954"/>
    <mergeCell ref="F953:G953"/>
    <mergeCell ref="F952:G952"/>
    <mergeCell ref="F951:G951"/>
    <mergeCell ref="F950:G950"/>
    <mergeCell ref="F949:G949"/>
    <mergeCell ref="F948:G948"/>
    <mergeCell ref="F947:G947"/>
    <mergeCell ref="F946:G946"/>
    <mergeCell ref="F945:G945"/>
    <mergeCell ref="F943:G943"/>
    <mergeCell ref="F942:G942"/>
    <mergeCell ref="F941:G941"/>
    <mergeCell ref="F940:G940"/>
    <mergeCell ref="F939:G939"/>
    <mergeCell ref="F938:G938"/>
    <mergeCell ref="F937:G937"/>
    <mergeCell ref="F936:G936"/>
    <mergeCell ref="F935:G935"/>
    <mergeCell ref="F934:G934"/>
    <mergeCell ref="F931:G931"/>
    <mergeCell ref="F932:G932"/>
    <mergeCell ref="F933:G933"/>
    <mergeCell ref="F930:G930"/>
    <mergeCell ref="F929:G929"/>
    <mergeCell ref="F928:G928"/>
    <mergeCell ref="F927:G927"/>
    <mergeCell ref="F926:G926"/>
    <mergeCell ref="F925:G925"/>
    <mergeCell ref="F924:G924"/>
    <mergeCell ref="F923:G923"/>
    <mergeCell ref="F922:G922"/>
    <mergeCell ref="F921:G921"/>
    <mergeCell ref="F920:G920"/>
    <mergeCell ref="F919:G919"/>
    <mergeCell ref="F918:G918"/>
    <mergeCell ref="F917:G917"/>
    <mergeCell ref="F916:G916"/>
    <mergeCell ref="F915:G915"/>
    <mergeCell ref="F914:G914"/>
    <mergeCell ref="F913:G913"/>
    <mergeCell ref="F912:G912"/>
    <mergeCell ref="F911:G911"/>
    <mergeCell ref="F910:G910"/>
    <mergeCell ref="F909:G909"/>
    <mergeCell ref="F908:G908"/>
    <mergeCell ref="F907:G907"/>
    <mergeCell ref="F906:G906"/>
    <mergeCell ref="F905:G905"/>
    <mergeCell ref="F904:G904"/>
    <mergeCell ref="F903:G903"/>
    <mergeCell ref="F902:G902"/>
    <mergeCell ref="F901:G901"/>
    <mergeCell ref="F900:G900"/>
    <mergeCell ref="F899:G899"/>
    <mergeCell ref="F898:G898"/>
    <mergeCell ref="F897:G897"/>
    <mergeCell ref="F896:G896"/>
    <mergeCell ref="F895:G895"/>
    <mergeCell ref="F894:G894"/>
    <mergeCell ref="F893:G893"/>
    <mergeCell ref="F892:G892"/>
    <mergeCell ref="F889:G889"/>
    <mergeCell ref="F891:G891"/>
    <mergeCell ref="F890:G890"/>
    <mergeCell ref="F882:G882"/>
    <mergeCell ref="F881:G881"/>
    <mergeCell ref="F880:G880"/>
    <mergeCell ref="F879:G879"/>
    <mergeCell ref="F878:G878"/>
    <mergeCell ref="F877:G877"/>
    <mergeCell ref="F876:G876"/>
    <mergeCell ref="F875:G875"/>
    <mergeCell ref="F874:G874"/>
    <mergeCell ref="F873:G873"/>
    <mergeCell ref="F872:G872"/>
    <mergeCell ref="F871:G871"/>
    <mergeCell ref="F870:G870"/>
    <mergeCell ref="F869:G869"/>
    <mergeCell ref="F868:G868"/>
    <mergeCell ref="F867:G867"/>
    <mergeCell ref="F866:G866"/>
    <mergeCell ref="F865:G865"/>
    <mergeCell ref="F864:G864"/>
    <mergeCell ref="F863:G863"/>
    <mergeCell ref="F858:G858"/>
    <mergeCell ref="F857:G857"/>
    <mergeCell ref="F856:G856"/>
    <mergeCell ref="F862:G862"/>
    <mergeCell ref="F861:G861"/>
    <mergeCell ref="F860:G860"/>
    <mergeCell ref="F859:G859"/>
    <mergeCell ref="F855:G855"/>
    <mergeCell ref="F854:G854"/>
    <mergeCell ref="F853:G853"/>
    <mergeCell ref="F852:G852"/>
    <mergeCell ref="F851:G851"/>
    <mergeCell ref="F848:G848"/>
    <mergeCell ref="F847:G847"/>
    <mergeCell ref="F846:G846"/>
    <mergeCell ref="F849:G849"/>
    <mergeCell ref="F850:G850"/>
    <mergeCell ref="F845:G845"/>
    <mergeCell ref="F844:G844"/>
    <mergeCell ref="F843:G843"/>
    <mergeCell ref="F842:G842"/>
    <mergeCell ref="F841:G841"/>
    <mergeCell ref="F840:G840"/>
    <mergeCell ref="F839:G839"/>
    <mergeCell ref="F838:G838"/>
    <mergeCell ref="F837:G837"/>
    <mergeCell ref="F836:G836"/>
    <mergeCell ref="F835:G835"/>
    <mergeCell ref="F834:G834"/>
    <mergeCell ref="F833:G833"/>
    <mergeCell ref="F832:G832"/>
    <mergeCell ref="F831:G831"/>
    <mergeCell ref="F830:G830"/>
    <mergeCell ref="F829:G829"/>
    <mergeCell ref="F828:G828"/>
    <mergeCell ref="F827:G827"/>
    <mergeCell ref="F826:G826"/>
    <mergeCell ref="F825:G825"/>
    <mergeCell ref="F824:G824"/>
    <mergeCell ref="F823:G823"/>
    <mergeCell ref="F822:G822"/>
    <mergeCell ref="F821:G821"/>
    <mergeCell ref="F820:G820"/>
    <mergeCell ref="F819:G819"/>
    <mergeCell ref="F818:G818"/>
    <mergeCell ref="F817:G817"/>
    <mergeCell ref="F813:G813"/>
    <mergeCell ref="F812:G812"/>
    <mergeCell ref="F811:G811"/>
    <mergeCell ref="F810:G810"/>
    <mergeCell ref="F809:G809"/>
    <mergeCell ref="F808:G808"/>
    <mergeCell ref="F807:G807"/>
    <mergeCell ref="F793:G793"/>
    <mergeCell ref="F792:G792"/>
    <mergeCell ref="F788:G788"/>
    <mergeCell ref="F806:G806"/>
    <mergeCell ref="F805:G805"/>
    <mergeCell ref="F804:G804"/>
    <mergeCell ref="F800:G800"/>
    <mergeCell ref="F803:G803"/>
    <mergeCell ref="F794:G794"/>
    <mergeCell ref="F787:G787"/>
    <mergeCell ref="F786:G786"/>
    <mergeCell ref="F785:G785"/>
    <mergeCell ref="F784:G784"/>
    <mergeCell ref="F783:G783"/>
    <mergeCell ref="F782:G782"/>
    <mergeCell ref="F781:G781"/>
    <mergeCell ref="F780:G780"/>
    <mergeCell ref="F767:G767"/>
    <mergeCell ref="F766:G766"/>
    <mergeCell ref="F764:G764"/>
    <mergeCell ref="F778:G778"/>
    <mergeCell ref="F776:G776"/>
    <mergeCell ref="F774:G774"/>
    <mergeCell ref="F770:G770"/>
    <mergeCell ref="F763:G763"/>
    <mergeCell ref="F762:G762"/>
    <mergeCell ref="F760:G760"/>
    <mergeCell ref="F759:G759"/>
    <mergeCell ref="F761:G761"/>
    <mergeCell ref="F758:G758"/>
    <mergeCell ref="F757:G757"/>
    <mergeCell ref="F756:G756"/>
    <mergeCell ref="F755:G755"/>
    <mergeCell ref="F750:G750"/>
    <mergeCell ref="F747:G747"/>
    <mergeCell ref="F746:G746"/>
    <mergeCell ref="F754:G754"/>
    <mergeCell ref="F753:G753"/>
    <mergeCell ref="F752:G752"/>
    <mergeCell ref="F751:G751"/>
    <mergeCell ref="F745:G745"/>
    <mergeCell ref="F744:G744"/>
    <mergeCell ref="F743:G743"/>
    <mergeCell ref="F742:G742"/>
    <mergeCell ref="F737:G737"/>
    <mergeCell ref="F736:G736"/>
    <mergeCell ref="F735:G735"/>
    <mergeCell ref="F741:G741"/>
    <mergeCell ref="F740:G740"/>
    <mergeCell ref="F739:G739"/>
    <mergeCell ref="F738:G738"/>
    <mergeCell ref="F734:G734"/>
    <mergeCell ref="F733:G733"/>
    <mergeCell ref="F732:G732"/>
    <mergeCell ref="F731:G731"/>
    <mergeCell ref="F726:G726"/>
    <mergeCell ref="F725:G725"/>
    <mergeCell ref="F724:G724"/>
    <mergeCell ref="F730:G730"/>
    <mergeCell ref="F729:G729"/>
    <mergeCell ref="F728:G728"/>
    <mergeCell ref="F727:G727"/>
    <mergeCell ref="F723:G723"/>
    <mergeCell ref="F722:G722"/>
    <mergeCell ref="F721:G721"/>
    <mergeCell ref="F720:G720"/>
    <mergeCell ref="F719:G719"/>
    <mergeCell ref="F718:G718"/>
    <mergeCell ref="F717:G717"/>
    <mergeCell ref="F716:G716"/>
    <mergeCell ref="F715:G715"/>
    <mergeCell ref="F714:G714"/>
    <mergeCell ref="F713:G713"/>
    <mergeCell ref="F712:G712"/>
    <mergeCell ref="F711:G711"/>
    <mergeCell ref="F710:G710"/>
    <mergeCell ref="F709:G709"/>
    <mergeCell ref="F708:G708"/>
    <mergeCell ref="F707:G707"/>
    <mergeCell ref="F706:G706"/>
    <mergeCell ref="F705:G705"/>
    <mergeCell ref="F697:G697"/>
    <mergeCell ref="F704:G704"/>
    <mergeCell ref="F703:G703"/>
    <mergeCell ref="F702:G702"/>
    <mergeCell ref="F701:G701"/>
    <mergeCell ref="F693:G693"/>
    <mergeCell ref="F692:G692"/>
    <mergeCell ref="F691:G691"/>
    <mergeCell ref="F690:G690"/>
    <mergeCell ref="F689:G689"/>
    <mergeCell ref="F688:G688"/>
    <mergeCell ref="F687:G687"/>
    <mergeCell ref="F686:G686"/>
    <mergeCell ref="F685:G685"/>
    <mergeCell ref="F684:G684"/>
    <mergeCell ref="F683:G683"/>
    <mergeCell ref="F682:G682"/>
    <mergeCell ref="F681:G681"/>
    <mergeCell ref="F680:G680"/>
    <mergeCell ref="F679:G679"/>
    <mergeCell ref="F678:G678"/>
    <mergeCell ref="F677:G677"/>
    <mergeCell ref="F676:G676"/>
    <mergeCell ref="F675:G675"/>
    <mergeCell ref="F674:G674"/>
    <mergeCell ref="F673:G673"/>
    <mergeCell ref="F672:G672"/>
    <mergeCell ref="F668:G668"/>
    <mergeCell ref="F667:G667"/>
    <mergeCell ref="F669:G669"/>
    <mergeCell ref="F671:G671"/>
    <mergeCell ref="F666:G666"/>
    <mergeCell ref="F665:G665"/>
    <mergeCell ref="F664:G664"/>
    <mergeCell ref="F663:G663"/>
    <mergeCell ref="F662:G662"/>
    <mergeCell ref="F661:G661"/>
    <mergeCell ref="F660:G660"/>
    <mergeCell ref="F659:G659"/>
    <mergeCell ref="F658:G658"/>
    <mergeCell ref="F657:G657"/>
    <mergeCell ref="F656:G656"/>
    <mergeCell ref="F655:G655"/>
    <mergeCell ref="F654:G654"/>
    <mergeCell ref="F653:G653"/>
    <mergeCell ref="F652:G652"/>
    <mergeCell ref="F651:G651"/>
    <mergeCell ref="F650:G650"/>
    <mergeCell ref="F649:G649"/>
    <mergeCell ref="F646:G646"/>
    <mergeCell ref="F647:G647"/>
    <mergeCell ref="F648:G648"/>
    <mergeCell ref="F645:G645"/>
    <mergeCell ref="F644:G644"/>
    <mergeCell ref="F643:G643"/>
    <mergeCell ref="F642:G642"/>
    <mergeCell ref="F629:G629"/>
    <mergeCell ref="F641:G641"/>
    <mergeCell ref="F640:G640"/>
    <mergeCell ref="F639:G639"/>
    <mergeCell ref="F638:G638"/>
    <mergeCell ref="F637:G637"/>
    <mergeCell ref="F636:G636"/>
    <mergeCell ref="F635:G635"/>
    <mergeCell ref="F634:G634"/>
    <mergeCell ref="F633:G633"/>
    <mergeCell ref="F594:G594"/>
    <mergeCell ref="F593:G593"/>
    <mergeCell ref="F596:G596"/>
    <mergeCell ref="F595:G595"/>
    <mergeCell ref="F586:G586"/>
    <mergeCell ref="F592:G592"/>
    <mergeCell ref="F591:G591"/>
    <mergeCell ref="F590:G590"/>
    <mergeCell ref="F589:G589"/>
    <mergeCell ref="F598:G598"/>
    <mergeCell ref="F597:G597"/>
    <mergeCell ref="F606:G606"/>
    <mergeCell ref="F602:G602"/>
    <mergeCell ref="F599:G599"/>
    <mergeCell ref="F601:G601"/>
    <mergeCell ref="F603:G603"/>
    <mergeCell ref="F582:G582"/>
    <mergeCell ref="F581:G581"/>
    <mergeCell ref="F605:G605"/>
    <mergeCell ref="F580:G580"/>
    <mergeCell ref="F585:G585"/>
    <mergeCell ref="F604:G604"/>
    <mergeCell ref="F584:G584"/>
    <mergeCell ref="F583:G583"/>
    <mergeCell ref="F588:G588"/>
    <mergeCell ref="F587:G587"/>
    <mergeCell ref="F579:G579"/>
    <mergeCell ref="F577:G577"/>
    <mergeCell ref="F576:G576"/>
    <mergeCell ref="F575:G575"/>
    <mergeCell ref="F578:G578"/>
    <mergeCell ref="F573:G573"/>
    <mergeCell ref="F572:G572"/>
    <mergeCell ref="F571:G571"/>
    <mergeCell ref="F567:G567"/>
    <mergeCell ref="F568:G568"/>
    <mergeCell ref="F569:G569"/>
    <mergeCell ref="F570:G570"/>
    <mergeCell ref="F560:G560"/>
    <mergeCell ref="F559:G559"/>
    <mergeCell ref="F558:G558"/>
    <mergeCell ref="F557:G557"/>
    <mergeCell ref="F556:G556"/>
    <mergeCell ref="F555:G555"/>
    <mergeCell ref="F551:G551"/>
    <mergeCell ref="F550:G550"/>
    <mergeCell ref="F549:G549"/>
    <mergeCell ref="F548:G548"/>
    <mergeCell ref="F547:G547"/>
    <mergeCell ref="F546:G546"/>
    <mergeCell ref="F545:G545"/>
    <mergeCell ref="F544:G544"/>
    <mergeCell ref="F543:G543"/>
    <mergeCell ref="F542:G542"/>
    <mergeCell ref="F541:G541"/>
    <mergeCell ref="F540:G540"/>
    <mergeCell ref="F539:G539"/>
    <mergeCell ref="F538:G538"/>
    <mergeCell ref="F537:G537"/>
    <mergeCell ref="F536:G536"/>
    <mergeCell ref="F535:G535"/>
    <mergeCell ref="F534:G534"/>
    <mergeCell ref="F533:G533"/>
    <mergeCell ref="F532:G532"/>
    <mergeCell ref="F530:G530"/>
    <mergeCell ref="F529:G529"/>
    <mergeCell ref="F531:G531"/>
    <mergeCell ref="F528:G528"/>
    <mergeCell ref="F527:G527"/>
    <mergeCell ref="F526:G526"/>
    <mergeCell ref="F524:G524"/>
    <mergeCell ref="F523:G523"/>
    <mergeCell ref="F519:G519"/>
    <mergeCell ref="F518:G518"/>
    <mergeCell ref="F517:G517"/>
    <mergeCell ref="F520:G520"/>
    <mergeCell ref="F521:G521"/>
    <mergeCell ref="F522:G522"/>
    <mergeCell ref="F516:G516"/>
    <mergeCell ref="F515:G515"/>
    <mergeCell ref="F514:G514"/>
    <mergeCell ref="F513:G513"/>
    <mergeCell ref="F512:G512"/>
    <mergeCell ref="F511:G511"/>
    <mergeCell ref="F510:G510"/>
    <mergeCell ref="F509:G509"/>
    <mergeCell ref="F508:G508"/>
    <mergeCell ref="F507:G507"/>
    <mergeCell ref="F506:G506"/>
    <mergeCell ref="F505:G505"/>
    <mergeCell ref="F504:G504"/>
    <mergeCell ref="F503:G503"/>
    <mergeCell ref="F502:G502"/>
    <mergeCell ref="F501:G501"/>
    <mergeCell ref="F500:G500"/>
    <mergeCell ref="F499:G499"/>
    <mergeCell ref="F498:G498"/>
    <mergeCell ref="F497:G497"/>
    <mergeCell ref="F496:G496"/>
    <mergeCell ref="F495:G495"/>
    <mergeCell ref="F494:G494"/>
    <mergeCell ref="F493:G493"/>
    <mergeCell ref="F492:G492"/>
    <mergeCell ref="F491:G491"/>
    <mergeCell ref="F490:G490"/>
    <mergeCell ref="F489:G489"/>
    <mergeCell ref="F488:G488"/>
    <mergeCell ref="F487:G487"/>
    <mergeCell ref="F486:G486"/>
    <mergeCell ref="F485:G485"/>
    <mergeCell ref="F484:G484"/>
    <mergeCell ref="F483:G483"/>
    <mergeCell ref="F482:G482"/>
    <mergeCell ref="F481:G481"/>
    <mergeCell ref="F480:G480"/>
    <mergeCell ref="F477:G477"/>
    <mergeCell ref="F476:G476"/>
    <mergeCell ref="F475:G475"/>
    <mergeCell ref="F463:G463"/>
    <mergeCell ref="F462:G462"/>
    <mergeCell ref="F461:G461"/>
    <mergeCell ref="F468:G468"/>
    <mergeCell ref="F467:G467"/>
    <mergeCell ref="F466:G466"/>
    <mergeCell ref="F465:G465"/>
    <mergeCell ref="F464:G464"/>
    <mergeCell ref="F444:G444"/>
    <mergeCell ref="F443:G443"/>
    <mergeCell ref="F442:G442"/>
    <mergeCell ref="F441:G441"/>
    <mergeCell ref="F440:G440"/>
    <mergeCell ref="F439:G439"/>
    <mergeCell ref="F438:G438"/>
    <mergeCell ref="F437:G437"/>
    <mergeCell ref="F436:G436"/>
    <mergeCell ref="F435:G435"/>
    <mergeCell ref="F434:G434"/>
    <mergeCell ref="F433:G433"/>
    <mergeCell ref="F432:G432"/>
    <mergeCell ref="F431:G431"/>
    <mergeCell ref="F430:G430"/>
    <mergeCell ref="F429:G429"/>
    <mergeCell ref="F428:G428"/>
    <mergeCell ref="F427:G427"/>
    <mergeCell ref="F426:G426"/>
    <mergeCell ref="F422:G422"/>
    <mergeCell ref="F401:G401"/>
    <mergeCell ref="F400:G400"/>
    <mergeCell ref="F399:G399"/>
    <mergeCell ref="F398:G398"/>
    <mergeCell ref="F397:G397"/>
    <mergeCell ref="F396:G396"/>
    <mergeCell ref="F395:G395"/>
    <mergeCell ref="F394:G394"/>
    <mergeCell ref="F393:G393"/>
    <mergeCell ref="F380:G380"/>
    <mergeCell ref="F379:G379"/>
    <mergeCell ref="F378:G378"/>
    <mergeCell ref="F377:G377"/>
    <mergeCell ref="F376:G376"/>
    <mergeCell ref="F375:G375"/>
    <mergeCell ref="F374:G374"/>
    <mergeCell ref="F373:G373"/>
    <mergeCell ref="F372:G372"/>
    <mergeCell ref="F371:G371"/>
    <mergeCell ref="F370:G370"/>
    <mergeCell ref="F369:G369"/>
    <mergeCell ref="F368:G368"/>
    <mergeCell ref="F367:G367"/>
    <mergeCell ref="F366:G366"/>
    <mergeCell ref="F365:G365"/>
    <mergeCell ref="F364:G364"/>
    <mergeCell ref="F363:G363"/>
    <mergeCell ref="F360:G360"/>
    <mergeCell ref="F359:G359"/>
    <mergeCell ref="F358:G358"/>
    <mergeCell ref="F357:G357"/>
    <mergeCell ref="F356:G356"/>
    <mergeCell ref="F355:G355"/>
    <mergeCell ref="F354:G354"/>
    <mergeCell ref="F353:G353"/>
    <mergeCell ref="F352:G352"/>
    <mergeCell ref="F351:G351"/>
    <mergeCell ref="F350:G350"/>
    <mergeCell ref="F349:G349"/>
    <mergeCell ref="F348:G348"/>
    <mergeCell ref="F347:G347"/>
    <mergeCell ref="F346:G346"/>
    <mergeCell ref="F343:G343"/>
    <mergeCell ref="F342:G342"/>
    <mergeCell ref="F344:G344"/>
    <mergeCell ref="F345:G345"/>
    <mergeCell ref="F341:G341"/>
    <mergeCell ref="F340:G340"/>
    <mergeCell ref="F339:G339"/>
    <mergeCell ref="F338:G338"/>
    <mergeCell ref="F337:G337"/>
    <mergeCell ref="F336:G336"/>
    <mergeCell ref="F335:G335"/>
    <mergeCell ref="F334:G334"/>
    <mergeCell ref="F333:G333"/>
    <mergeCell ref="F332:G332"/>
    <mergeCell ref="F331:G331"/>
    <mergeCell ref="F330:G330"/>
    <mergeCell ref="F329:G329"/>
    <mergeCell ref="F328:G328"/>
    <mergeCell ref="F326:G326"/>
    <mergeCell ref="F325:G325"/>
    <mergeCell ref="F324:G324"/>
    <mergeCell ref="F323:G323"/>
    <mergeCell ref="F322:G322"/>
    <mergeCell ref="F321:G321"/>
    <mergeCell ref="F320:G320"/>
    <mergeCell ref="F319:G319"/>
    <mergeCell ref="F318:G318"/>
    <mergeCell ref="F317:G317"/>
    <mergeCell ref="F316:G316"/>
    <mergeCell ref="F312:G312"/>
    <mergeCell ref="F300:G300"/>
    <mergeCell ref="F296:G296"/>
    <mergeCell ref="F299:G299"/>
    <mergeCell ref="F298:G298"/>
    <mergeCell ref="F297:G297"/>
    <mergeCell ref="F308:G308"/>
    <mergeCell ref="F307:G307"/>
    <mergeCell ref="F306:G306"/>
    <mergeCell ref="F285:G285"/>
    <mergeCell ref="F284:G284"/>
    <mergeCell ref="F283:G283"/>
    <mergeCell ref="F282:G282"/>
    <mergeCell ref="F281:G281"/>
    <mergeCell ref="F280:G280"/>
    <mergeCell ref="F279:G279"/>
    <mergeCell ref="F278:G278"/>
    <mergeCell ref="F276:G276"/>
    <mergeCell ref="F275:G275"/>
    <mergeCell ref="F274:G274"/>
    <mergeCell ref="F273:G273"/>
    <mergeCell ref="F272:G272"/>
    <mergeCell ref="F271:G271"/>
    <mergeCell ref="F254:G254"/>
    <mergeCell ref="F268:G268"/>
    <mergeCell ref="F263:G263"/>
    <mergeCell ref="F261:G261"/>
    <mergeCell ref="F262:G262"/>
    <mergeCell ref="F267:G267"/>
    <mergeCell ref="F266:G266"/>
    <mergeCell ref="F265:G265"/>
    <mergeCell ref="F264:G264"/>
    <mergeCell ref="F252:G252"/>
    <mergeCell ref="F251:G251"/>
    <mergeCell ref="F250:G250"/>
    <mergeCell ref="F253:G253"/>
    <mergeCell ref="F249:G249"/>
    <mergeCell ref="F248:G248"/>
    <mergeCell ref="F247:G247"/>
    <mergeCell ref="F246:G246"/>
    <mergeCell ref="F245:G245"/>
    <mergeCell ref="F240:G240"/>
    <mergeCell ref="F239:G239"/>
    <mergeCell ref="F238:G238"/>
    <mergeCell ref="F244:G244"/>
    <mergeCell ref="F243:G243"/>
    <mergeCell ref="F242:G242"/>
    <mergeCell ref="F241:G241"/>
    <mergeCell ref="F237:G237"/>
    <mergeCell ref="F236:G236"/>
    <mergeCell ref="F235:G235"/>
    <mergeCell ref="F234:G234"/>
    <mergeCell ref="F233:G233"/>
    <mergeCell ref="F232:G232"/>
    <mergeCell ref="F231:G231"/>
    <mergeCell ref="F228:G228"/>
    <mergeCell ref="F229:G229"/>
    <mergeCell ref="F230:G230"/>
    <mergeCell ref="F227:G227"/>
    <mergeCell ref="F226:G226"/>
    <mergeCell ref="F225:G225"/>
    <mergeCell ref="F224:G224"/>
    <mergeCell ref="F223:G223"/>
    <mergeCell ref="F222:G222"/>
    <mergeCell ref="F221:G221"/>
    <mergeCell ref="F220:G220"/>
    <mergeCell ref="F219:G219"/>
    <mergeCell ref="F218:G218"/>
    <mergeCell ref="F217:G217"/>
    <mergeCell ref="F216:G216"/>
    <mergeCell ref="F215:G215"/>
    <mergeCell ref="F214:G214"/>
    <mergeCell ref="F213:G213"/>
    <mergeCell ref="F212:G212"/>
    <mergeCell ref="F211:G211"/>
    <mergeCell ref="F210:G210"/>
    <mergeCell ref="F209:G209"/>
    <mergeCell ref="F208:G208"/>
    <mergeCell ref="F207:G207"/>
    <mergeCell ref="F206:G206"/>
    <mergeCell ref="F205:G205"/>
    <mergeCell ref="F204:G204"/>
    <mergeCell ref="F203:G203"/>
    <mergeCell ref="F201:G201"/>
    <mergeCell ref="F200:G200"/>
    <mergeCell ref="F199:G199"/>
    <mergeCell ref="F198:G198"/>
    <mergeCell ref="F197:G197"/>
    <mergeCell ref="F196:G196"/>
    <mergeCell ref="F195:G195"/>
    <mergeCell ref="F194:G194"/>
    <mergeCell ref="F193:G193"/>
    <mergeCell ref="F192:G192"/>
    <mergeCell ref="F191:G191"/>
    <mergeCell ref="F145:G145"/>
    <mergeCell ref="F147:G147"/>
    <mergeCell ref="F146:G146"/>
    <mergeCell ref="F190:G190"/>
    <mergeCell ref="F189:G189"/>
    <mergeCell ref="F188:G188"/>
    <mergeCell ref="F185:G185"/>
    <mergeCell ref="F186:G186"/>
    <mergeCell ref="F187:G187"/>
    <mergeCell ref="F176:G176"/>
    <mergeCell ref="F160:G160"/>
    <mergeCell ref="F156:G156"/>
    <mergeCell ref="F155:G155"/>
    <mergeCell ref="F154:G154"/>
    <mergeCell ref="F132:G132"/>
    <mergeCell ref="F131:G131"/>
    <mergeCell ref="F133:G133"/>
    <mergeCell ref="F135:G135"/>
    <mergeCell ref="F134:G134"/>
    <mergeCell ref="F136:G136"/>
    <mergeCell ref="F137:G137"/>
    <mergeCell ref="F130:G130"/>
    <mergeCell ref="F118:G118"/>
    <mergeCell ref="F119:G119"/>
    <mergeCell ref="F121:G121"/>
    <mergeCell ref="F120:G120"/>
    <mergeCell ref="F124:G124"/>
    <mergeCell ref="F126:G126"/>
    <mergeCell ref="F125:G125"/>
    <mergeCell ref="F117:G117"/>
    <mergeCell ref="F115:G115"/>
    <mergeCell ref="F114:G114"/>
    <mergeCell ref="F113:G113"/>
    <mergeCell ref="F116:G116"/>
    <mergeCell ref="F112:G112"/>
    <mergeCell ref="F111:G111"/>
    <mergeCell ref="F110:G110"/>
    <mergeCell ref="F109:G109"/>
    <mergeCell ref="F108:G108"/>
    <mergeCell ref="F107:G107"/>
    <mergeCell ref="F106:G106"/>
    <mergeCell ref="F104:G104"/>
    <mergeCell ref="F103:G103"/>
    <mergeCell ref="F105:G105"/>
    <mergeCell ref="F102:G102"/>
    <mergeCell ref="F101:G101"/>
    <mergeCell ref="F97:G97"/>
    <mergeCell ref="F90:G90"/>
    <mergeCell ref="F96:G96"/>
    <mergeCell ref="F100:G100"/>
    <mergeCell ref="F99:G99"/>
    <mergeCell ref="F98:G98"/>
    <mergeCell ref="F92:G92"/>
    <mergeCell ref="F88:G88"/>
    <mergeCell ref="F87:G87"/>
    <mergeCell ref="F95:G95"/>
    <mergeCell ref="F89:G89"/>
    <mergeCell ref="F94:G94"/>
    <mergeCell ref="F93:G93"/>
    <mergeCell ref="F91:G91"/>
    <mergeCell ref="F86:G86"/>
    <mergeCell ref="F85:G85"/>
    <mergeCell ref="F84:G84"/>
    <mergeCell ref="F80:G80"/>
    <mergeCell ref="F83:G83"/>
    <mergeCell ref="F79:G79"/>
    <mergeCell ref="F78:G78"/>
    <mergeCell ref="F77:G77"/>
    <mergeCell ref="F75:G75"/>
    <mergeCell ref="F76:G76"/>
    <mergeCell ref="F74:G74"/>
    <mergeCell ref="F73:G73"/>
    <mergeCell ref="F72:G72"/>
    <mergeCell ref="F71:G71"/>
    <mergeCell ref="F70:G70"/>
    <mergeCell ref="F69:G69"/>
    <mergeCell ref="F68:G68"/>
    <mergeCell ref="F67:G67"/>
    <mergeCell ref="F66:G66"/>
    <mergeCell ref="F65:G65"/>
    <mergeCell ref="F64:G64"/>
    <mergeCell ref="F63:G63"/>
    <mergeCell ref="F62:G62"/>
    <mergeCell ref="F61:G61"/>
    <mergeCell ref="F60:G60"/>
    <mergeCell ref="F58:G58"/>
    <mergeCell ref="F59:G59"/>
    <mergeCell ref="F57:G57"/>
    <mergeCell ref="F56:G56"/>
    <mergeCell ref="F55:G55"/>
    <mergeCell ref="F54:G54"/>
    <mergeCell ref="F53:G53"/>
    <mergeCell ref="F52:G52"/>
    <mergeCell ref="F51:G51"/>
    <mergeCell ref="F50:G50"/>
    <mergeCell ref="F49:G49"/>
    <mergeCell ref="F48:G48"/>
    <mergeCell ref="F47:G47"/>
    <mergeCell ref="F46:G46"/>
    <mergeCell ref="F45:G45"/>
    <mergeCell ref="F44:G44"/>
    <mergeCell ref="F43:G43"/>
    <mergeCell ref="F42:G42"/>
    <mergeCell ref="F41:G41"/>
    <mergeCell ref="F40:G40"/>
    <mergeCell ref="F39:G39"/>
    <mergeCell ref="F36:G36"/>
    <mergeCell ref="F35:G35"/>
    <mergeCell ref="F34:G34"/>
    <mergeCell ref="F33:G33"/>
    <mergeCell ref="F32:G32"/>
    <mergeCell ref="F27:G27"/>
    <mergeCell ref="F26:G26"/>
    <mergeCell ref="F25:G25"/>
    <mergeCell ref="F31:G31"/>
    <mergeCell ref="F30:G30"/>
    <mergeCell ref="F29:G29"/>
    <mergeCell ref="F28:G28"/>
    <mergeCell ref="F24:G24"/>
    <mergeCell ref="F23:G23"/>
    <mergeCell ref="F22:G22"/>
    <mergeCell ref="F21:G21"/>
    <mergeCell ref="F20:G20"/>
    <mergeCell ref="F19:G19"/>
    <mergeCell ref="F18:G18"/>
    <mergeCell ref="F17:G17"/>
    <mergeCell ref="F10:G10"/>
    <mergeCell ref="F9:G9"/>
    <mergeCell ref="F16:G16"/>
    <mergeCell ref="F15:G15"/>
    <mergeCell ref="F14:G14"/>
    <mergeCell ref="F13:G13"/>
    <mergeCell ref="F4:G4"/>
    <mergeCell ref="F3:G3"/>
    <mergeCell ref="F1078:G1078"/>
    <mergeCell ref="F1360:G1360"/>
    <mergeCell ref="F8:G8"/>
    <mergeCell ref="F7:G7"/>
    <mergeCell ref="F6:G6"/>
    <mergeCell ref="F5:G5"/>
    <mergeCell ref="F12:G12"/>
    <mergeCell ref="F11:G11"/>
    <mergeCell ref="F138:G138"/>
    <mergeCell ref="F140:G140"/>
    <mergeCell ref="F149:G149"/>
    <mergeCell ref="F153:G153"/>
    <mergeCell ref="F152:G152"/>
    <mergeCell ref="F151:G151"/>
    <mergeCell ref="F148:G148"/>
    <mergeCell ref="F139:G139"/>
    <mergeCell ref="F141:G141"/>
    <mergeCell ref="F144:G144"/>
    <mergeCell ref="F445:G445"/>
    <mergeCell ref="F446:G446"/>
    <mergeCell ref="F447:G447"/>
    <mergeCell ref="F448:G448"/>
    <mergeCell ref="F449:G449"/>
    <mergeCell ref="F450:G450"/>
    <mergeCell ref="F452:G452"/>
    <mergeCell ref="F451:G451"/>
    <mergeCell ref="F453:G453"/>
    <mergeCell ref="F454:G454"/>
    <mergeCell ref="F455:G455"/>
    <mergeCell ref="F456:G456"/>
    <mergeCell ref="F460:G460"/>
    <mergeCell ref="F459:G459"/>
    <mergeCell ref="F458:G458"/>
    <mergeCell ref="F457:G457"/>
    <mergeCell ref="F612:G612"/>
    <mergeCell ref="F609:G609"/>
    <mergeCell ref="F607:G607"/>
    <mergeCell ref="F611:G611"/>
    <mergeCell ref="F608:G608"/>
    <mergeCell ref="F620:G620"/>
    <mergeCell ref="F624:G624"/>
    <mergeCell ref="F623:G623"/>
    <mergeCell ref="F622:G622"/>
    <mergeCell ref="F621:G621"/>
    <mergeCell ref="F632:G632"/>
    <mergeCell ref="F631:G631"/>
    <mergeCell ref="F630:G630"/>
    <mergeCell ref="F1881:G1881"/>
    <mergeCell ref="F1274:G1274"/>
    <mergeCell ref="F1739:G1739"/>
    <mergeCell ref="F1740:G1740"/>
    <mergeCell ref="F1840:G1840"/>
    <mergeCell ref="F1281:G1281"/>
    <mergeCell ref="F1279:G1279"/>
    <mergeCell ref="F1983:G1983"/>
    <mergeCell ref="F1880:G1880"/>
    <mergeCell ref="F1915:G1915"/>
    <mergeCell ref="F1914:G1914"/>
    <mergeCell ref="F1982:G1982"/>
    <mergeCell ref="F1884:G1884"/>
    <mergeCell ref="F1883:G1883"/>
    <mergeCell ref="F1882:G1882"/>
    <mergeCell ref="F1886:G1886"/>
    <mergeCell ref="F1897:G1897"/>
  </mergeCells>
  <printOptions/>
  <pageMargins left="0.1968503937007874" right="0.1968503937007874" top="0.5905511811023623" bottom="0.3937007874015748" header="0.11811023622047245" footer="0.1968503937007874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</cp:lastModifiedBy>
  <cp:lastPrinted>2012-08-14T09:36:36Z</cp:lastPrinted>
  <dcterms:modified xsi:type="dcterms:W3CDTF">2012-08-14T09:36:38Z</dcterms:modified>
  <cp:category/>
  <cp:version/>
  <cp:contentType/>
  <cp:contentStatus/>
</cp:coreProperties>
</file>